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ΑΛΕΞΗΣ\ΥΠΟΔΕΙΓΜΑΤΑ_ΝΟΜΟΘΕΣΙΕΣ\CLLD 2021-2027 ΣΣΚΑΠ\ΔΗΜΟΣΙΑ\ΠΡΟΣΚΛΗΣΗ ΔΗΜΟΣΙΩΝ ΚΑΑΕΚΤ\"/>
    </mc:Choice>
  </mc:AlternateContent>
  <xr:revisionPtr revIDLastSave="0" documentId="13_ncr:1_{4D146D10-8678-456C-BCF3-0E2EED917C6C}" xr6:coauthVersionLast="47" xr6:coauthVersionMax="47" xr10:uidLastSave="{00000000-0000-0000-0000-000000000000}"/>
  <bookViews>
    <workbookView xWindow="1125" yWindow="1125" windowWidth="15150" windowHeight="14250" activeTab="4" xr2:uid="{00000000-000D-0000-FFFF-FFFF00000000}"/>
  </bookViews>
  <sheets>
    <sheet name="ΣΥΓΚΕΝΤΡΩΤΙΚΟΣ" sheetId="1" r:id="rId1"/>
    <sheet name="ΤΙΜΕΣ ΑΠΛΟΠΟΙΗΜ" sheetId="2" r:id="rId2"/>
    <sheet name="L41.01 ΚΤΗΡΙΑΚ ΥΠΟΔ ΠΕΡΙΒΑΛΛ" sheetId="3" r:id="rId3"/>
    <sheet name="L41.02 ΜΗΧΑΝΟΛ ΕΞΟΠΛ" sheetId="4" r:id="rId4"/>
    <sheet name="L41... ΛΟΙΠΑ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2" l="1"/>
  <c r="F73" i="5" l="1"/>
  <c r="G73" i="5" s="1"/>
  <c r="F72" i="5"/>
  <c r="G72" i="5" s="1"/>
  <c r="F71" i="5"/>
  <c r="F70" i="5"/>
  <c r="G70" i="5" s="1"/>
  <c r="F69" i="5"/>
  <c r="G69" i="5" s="1"/>
  <c r="F68" i="5"/>
  <c r="F60" i="5"/>
  <c r="F59" i="5"/>
  <c r="G59" i="5" s="1"/>
  <c r="F58" i="5"/>
  <c r="F57" i="5"/>
  <c r="G57" i="5" s="1"/>
  <c r="F56" i="5"/>
  <c r="F55" i="5"/>
  <c r="G55" i="5" s="1"/>
  <c r="F47" i="5"/>
  <c r="G47" i="5" s="1"/>
  <c r="F46" i="5"/>
  <c r="F45" i="5"/>
  <c r="G45" i="5" s="1"/>
  <c r="F44" i="5"/>
  <c r="F43" i="5"/>
  <c r="G43" i="5" s="1"/>
  <c r="F42" i="5"/>
  <c r="F34" i="5"/>
  <c r="G34" i="5" s="1"/>
  <c r="F33" i="5"/>
  <c r="F32" i="5"/>
  <c r="F31" i="5"/>
  <c r="G31" i="5" s="1"/>
  <c r="F30" i="5"/>
  <c r="G30" i="5" s="1"/>
  <c r="F29" i="5"/>
  <c r="F21" i="5"/>
  <c r="G21" i="5" s="1"/>
  <c r="F20" i="5"/>
  <c r="G20" i="5" s="1"/>
  <c r="F19" i="5"/>
  <c r="F18" i="5"/>
  <c r="F17" i="5"/>
  <c r="G17" i="5" s="1"/>
  <c r="F16" i="5"/>
  <c r="F9" i="5"/>
  <c r="F8" i="5"/>
  <c r="G8" i="5" s="1"/>
  <c r="F7" i="5"/>
  <c r="G7" i="5" s="1"/>
  <c r="F6" i="5"/>
  <c r="F5" i="5"/>
  <c r="F4" i="5"/>
  <c r="G4" i="5" s="1"/>
  <c r="F3" i="5"/>
  <c r="G3" i="5" s="1"/>
  <c r="G12" i="4"/>
  <c r="H12" i="4" s="1"/>
  <c r="G11" i="4"/>
  <c r="H11" i="4" s="1"/>
  <c r="G10" i="4"/>
  <c r="H10" i="4" s="1"/>
  <c r="G9" i="4"/>
  <c r="H9" i="4" s="1"/>
  <c r="G8" i="4"/>
  <c r="H8" i="4" s="1"/>
  <c r="G7" i="4"/>
  <c r="H7" i="4" s="1"/>
  <c r="G6" i="4"/>
  <c r="H6" i="4" s="1"/>
  <c r="G5" i="4"/>
  <c r="H5" i="4" s="1"/>
  <c r="E5" i="4"/>
  <c r="G4" i="4"/>
  <c r="H4" i="4" s="1"/>
  <c r="E4" i="4"/>
  <c r="G3" i="4"/>
  <c r="H3" i="4" s="1"/>
  <c r="E3" i="4"/>
  <c r="G25" i="3"/>
  <c r="H25" i="3" s="1"/>
  <c r="G24" i="3"/>
  <c r="H24" i="3" s="1"/>
  <c r="G23" i="3"/>
  <c r="H23" i="3" s="1"/>
  <c r="G22" i="3"/>
  <c r="H22" i="3" s="1"/>
  <c r="G21" i="3"/>
  <c r="H21" i="3" s="1"/>
  <c r="G20" i="3"/>
  <c r="H20" i="3" s="1"/>
  <c r="E20" i="3"/>
  <c r="G17" i="3"/>
  <c r="H17" i="3" s="1"/>
  <c r="G16" i="3"/>
  <c r="H16" i="3" s="1"/>
  <c r="G15" i="3"/>
  <c r="H15" i="3" s="1"/>
  <c r="G14" i="3"/>
  <c r="G12" i="3"/>
  <c r="H12" i="3" s="1"/>
  <c r="G11" i="3"/>
  <c r="H11" i="3" s="1"/>
  <c r="G10" i="3"/>
  <c r="H10" i="3" s="1"/>
  <c r="G9" i="3"/>
  <c r="G7" i="3"/>
  <c r="H7" i="3" s="1"/>
  <c r="G6" i="3"/>
  <c r="H6" i="3" s="1"/>
  <c r="G5" i="3"/>
  <c r="H5" i="3" s="1"/>
  <c r="C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C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D25" i="2"/>
  <c r="D24" i="2"/>
  <c r="D23" i="2"/>
  <c r="D22" i="2"/>
  <c r="C16" i="2"/>
  <c r="C15" i="2"/>
  <c r="C14" i="2"/>
  <c r="D12" i="2"/>
  <c r="C12" i="2"/>
  <c r="D11" i="2"/>
  <c r="C11" i="2"/>
  <c r="D10" i="2"/>
  <c r="C10" i="2"/>
  <c r="D8" i="2"/>
  <c r="C8" i="2"/>
  <c r="D7" i="2"/>
  <c r="C7" i="2"/>
  <c r="D6" i="2"/>
  <c r="I22" i="1"/>
  <c r="H22" i="1"/>
  <c r="G22" i="1"/>
  <c r="G18" i="5" l="1"/>
  <c r="H18" i="5" s="1"/>
  <c r="G33" i="5"/>
  <c r="H33" i="5" s="1"/>
  <c r="H43" i="5"/>
  <c r="G44" i="5"/>
  <c r="H44" i="5" s="1"/>
  <c r="F22" i="5"/>
  <c r="D17" i="1" s="1"/>
  <c r="G16" i="5"/>
  <c r="F48" i="5"/>
  <c r="D19" i="1" s="1"/>
  <c r="G42" i="5"/>
  <c r="G19" i="3"/>
  <c r="G6" i="5"/>
  <c r="H6" i="5" s="1"/>
  <c r="H56" i="5"/>
  <c r="G56" i="5"/>
  <c r="G61" i="5" s="1"/>
  <c r="E20" i="1" s="1"/>
  <c r="G19" i="5"/>
  <c r="H19" i="5" s="1"/>
  <c r="G46" i="5"/>
  <c r="H46" i="5" s="1"/>
  <c r="G5" i="5"/>
  <c r="H5" i="5" s="1"/>
  <c r="H47" i="5"/>
  <c r="G23" i="1"/>
  <c r="G9" i="5"/>
  <c r="H9" i="5" s="1"/>
  <c r="H57" i="5"/>
  <c r="G58" i="5"/>
  <c r="H58" i="5" s="1"/>
  <c r="G60" i="5"/>
  <c r="H60" i="5" s="1"/>
  <c r="H70" i="5"/>
  <c r="G4" i="3"/>
  <c r="F74" i="5"/>
  <c r="D21" i="1" s="1"/>
  <c r="G68" i="5"/>
  <c r="F35" i="5"/>
  <c r="D18" i="1" s="1"/>
  <c r="G29" i="5"/>
  <c r="G71" i="5"/>
  <c r="H71" i="5" s="1"/>
  <c r="G32" i="5"/>
  <c r="H32" i="5" s="1"/>
  <c r="D26" i="2"/>
  <c r="E5" i="3" s="1"/>
  <c r="E53" i="2"/>
  <c r="E74" i="2"/>
  <c r="I15" i="3"/>
  <c r="I23" i="3"/>
  <c r="H3" i="5"/>
  <c r="G48" i="5"/>
  <c r="E19" i="1" s="1"/>
  <c r="I10" i="4"/>
  <c r="H7" i="5"/>
  <c r="I7" i="3"/>
  <c r="I12" i="3"/>
  <c r="I4" i="4"/>
  <c r="I12" i="4"/>
  <c r="I16" i="3"/>
  <c r="I17" i="3"/>
  <c r="I20" i="3"/>
  <c r="I24" i="3"/>
  <c r="I6" i="4"/>
  <c r="I7" i="4"/>
  <c r="I11" i="4"/>
  <c r="G13" i="4"/>
  <c r="D15" i="1" s="1"/>
  <c r="H4" i="5"/>
  <c r="H8" i="5"/>
  <c r="F10" i="5"/>
  <c r="D16" i="1" s="1"/>
  <c r="H17" i="5"/>
  <c r="H20" i="5"/>
  <c r="H21" i="5"/>
  <c r="H30" i="5"/>
  <c r="H31" i="5"/>
  <c r="H34" i="5"/>
  <c r="H45" i="5"/>
  <c r="H55" i="5"/>
  <c r="H59" i="5"/>
  <c r="F61" i="5"/>
  <c r="D20" i="1" s="1"/>
  <c r="H69" i="5"/>
  <c r="H72" i="5"/>
  <c r="H73" i="5"/>
  <c r="I10" i="3"/>
  <c r="I11" i="3"/>
  <c r="I22" i="3"/>
  <c r="I5" i="4"/>
  <c r="I9" i="4"/>
  <c r="H68" i="5"/>
  <c r="H4" i="3"/>
  <c r="I6" i="3"/>
  <c r="I21" i="3"/>
  <c r="I25" i="3"/>
  <c r="I8" i="4"/>
  <c r="H42" i="5"/>
  <c r="G26" i="3" l="1"/>
  <c r="D14" i="1" s="1"/>
  <c r="D22" i="1" s="1"/>
  <c r="H48" i="5"/>
  <c r="F19" i="1" s="1"/>
  <c r="E7" i="3"/>
  <c r="E6" i="3"/>
  <c r="E11" i="3" s="1"/>
  <c r="E10" i="3"/>
  <c r="E15" i="3"/>
  <c r="E12" i="3"/>
  <c r="E17" i="3"/>
  <c r="I9" i="3"/>
  <c r="H19" i="3"/>
  <c r="H10" i="5"/>
  <c r="F16" i="1" s="1"/>
  <c r="H74" i="5"/>
  <c r="F21" i="1" s="1"/>
  <c r="I14" i="3"/>
  <c r="G35" i="5"/>
  <c r="E18" i="1" s="1"/>
  <c r="H29" i="5"/>
  <c r="H35" i="5" s="1"/>
  <c r="F18" i="1" s="1"/>
  <c r="H61" i="5"/>
  <c r="F20" i="1" s="1"/>
  <c r="G22" i="5"/>
  <c r="E17" i="1" s="1"/>
  <c r="H14" i="3"/>
  <c r="H16" i="5"/>
  <c r="H22" i="5" s="1"/>
  <c r="F17" i="1" s="1"/>
  <c r="H13" i="4"/>
  <c r="E15" i="1" s="1"/>
  <c r="H9" i="3"/>
  <c r="G74" i="5"/>
  <c r="E21" i="1" s="1"/>
  <c r="G10" i="5"/>
  <c r="E16" i="1" s="1"/>
  <c r="I19" i="3"/>
  <c r="I3" i="4"/>
  <c r="I13" i="4" s="1"/>
  <c r="F15" i="1" s="1"/>
  <c r="I5" i="3"/>
  <c r="I4" i="3" s="1"/>
  <c r="E16" i="3" l="1"/>
  <c r="H26" i="3"/>
  <c r="E14" i="1" s="1"/>
  <c r="E22" i="1" s="1"/>
  <c r="I26" i="3"/>
  <c r="F14" i="1" s="1"/>
  <c r="F22" i="1" l="1"/>
  <c r="J19" i="1" l="1"/>
  <c r="J15" i="1"/>
  <c r="J18" i="1"/>
  <c r="J20" i="1"/>
  <c r="J21" i="1"/>
  <c r="J16" i="1"/>
  <c r="J17" i="1"/>
  <c r="J14" i="1"/>
  <c r="J22" i="1" l="1"/>
</calcChain>
</file>

<file path=xl/sharedStrings.xml><?xml version="1.0" encoding="utf-8"?>
<sst xmlns="http://schemas.openxmlformats.org/spreadsheetml/2006/main" count="339" uniqueCount="176">
  <si>
    <t>ΣΤΡΑΤΗΓΙΚΟ ΣΧΕΔΙΟ ΚΟΙΝΗΣ ΑΓΡΟΤΙΚΗΣ ΠΟΛΙΤΙΚΗΣ (ΣΣ ΚΑΠ) 2023- 2027</t>
  </si>
  <si>
    <t>ΠΡΟΫΠΟΛΟΓΙΣΜΟΣ 
(για πράξεις που εκτελούνται με διαδικασίες δημόσιας σύμβασης συμπληρώνεται 
μόνο για τις κατηγορίες δαπάνης L41.06 &amp; L41.10 εάν δεν υπάρχει τεχνκή επάρκεια)</t>
  </si>
  <si>
    <t>ΚΩΔ. ΟΠΣΚΑΠ:</t>
  </si>
  <si>
    <t>ΚΩΔΙΚΟΣ-ΤΙΤΛΟΣ ΥΠΟ-ΠΑΡΕΜΒΑΣΗΣ:</t>
  </si>
  <si>
    <t xml:space="preserve">ΔΙΚΑΙΟΥΧΟΣ ΠΡΑΞΗΣ: </t>
  </si>
  <si>
    <t>ΤΙΤΛΟΣ ΠΡΑΞΗΣ:</t>
  </si>
  <si>
    <t xml:space="preserve">ΠΕΡΙΟΧΗ ΥΛΟΠΟΙΗΣΗΣ: </t>
  </si>
  <si>
    <r>
      <rPr>
        <b/>
        <sz val="11"/>
        <color rgb="FF000000"/>
        <rFont val="Calibri"/>
        <family val="2"/>
        <charset val="161"/>
      </rPr>
      <t>Δ.5.1 ΠΙΝΑΚΑΣ ΑΝΑΛΥΣΗΣ ΚΟΣΤΟΥΣ ΤΗΣ ΠΡΟΤΑΣΗΣ – ΧΡΟΝΟΔΙΑΓΡΑΜΜΑ
 (</t>
    </r>
    <r>
      <rPr>
        <b/>
        <sz val="11"/>
        <color rgb="FFFF0000"/>
        <rFont val="Calibri"/>
        <family val="2"/>
        <charset val="161"/>
      </rPr>
      <t>Ο προυπολογισμός συμπληρώνεται αυτόματα από τους αναλυτικούς πίνακες που ακολουθούν. Απαιτείται η συμπλήρωση μόνο των πεδίων με κίτρινη σκίαση</t>
    </r>
    <r>
      <rPr>
        <b/>
        <sz val="11"/>
        <color rgb="FF000000"/>
        <rFont val="Calibri"/>
        <family val="2"/>
        <charset val="161"/>
      </rPr>
      <t>)</t>
    </r>
  </si>
  <si>
    <t>Α/Α</t>
  </si>
  <si>
    <t>ΚΩΔ. ΟΠΣΚΑΠ</t>
  </si>
  <si>
    <t>ΚΑΤΗΓΟΡΙΑ ΔΑΠΑΝΗΣ 
(συμπληρώνεται κατά περίπτωση)</t>
  </si>
  <si>
    <t>ΚΑΘΑΡΟ ΠΟΣΟ</t>
  </si>
  <si>
    <t>ΦΠΑ</t>
  </si>
  <si>
    <t>ΣΥΝΟΛΟ</t>
  </si>
  <si>
    <t>Αιτούμενη Επιλέξιμη Δημόσια Δαπάνη (€)</t>
  </si>
  <si>
    <t>Ιδιωτική Συμμετοχή υπο-παρέμβασης Π3-77-4.1-5.1</t>
  </si>
  <si>
    <t>Κάληψη διαφοράς εγκεκριμένου και επιλέξιμου με ίδιους πορους</t>
  </si>
  <si>
    <r>
      <rPr>
        <b/>
        <sz val="10"/>
        <color theme="1"/>
        <rFont val="Calibri"/>
        <family val="2"/>
        <charset val="161"/>
      </rPr>
      <t>ΠΟΣΟΣΤΟ (%)</t>
    </r>
    <r>
      <rPr>
        <b/>
        <vertAlign val="superscript"/>
        <sz val="10"/>
        <color theme="1"/>
        <rFont val="Calibri"/>
        <family val="2"/>
        <charset val="161"/>
      </rPr>
      <t xml:space="preserve"> 
(*)</t>
    </r>
  </si>
  <si>
    <t>L41.01</t>
  </si>
  <si>
    <t>ΚΤΙΡΙΑΚΕΣ ΕΓΚΑΤΑΣΤΑΣΕΙΣ &amp; ΕΡΓΑ ΥΠΟΔΟΜΗΣ &amp; ΠΕΡΙΒΑΛΛΟΝΤΟΣ ΧΩΡΟΥ</t>
  </si>
  <si>
    <t>L41.02</t>
  </si>
  <si>
    <t>ΜΗΧΑΝΟΛΟΓΙΚΟΣ ΕΞΟΠΛΙΣΜΟΣ</t>
  </si>
  <si>
    <t>L41.03</t>
  </si>
  <si>
    <t>ΛΟΙΠΟΣ ΕΞΟΠΛΙΣΜΟΣ</t>
  </si>
  <si>
    <t>L41.04</t>
  </si>
  <si>
    <t>ΕΞΟΠΛΙΣΜΟΣ ΑΠΕ</t>
  </si>
  <si>
    <t>L41.06</t>
  </si>
  <si>
    <t>ΔΑΠΑΝΗ ΥΠΟΒΟΛΗΣ ΦΑΚΕΛΟΥ ΚΑΙ ΤΕΧΝΙΚΗ ΣΤΗΡΙΞΗ ΓΙΑ ΤΗΝ ΥΛΟΠΟΙΗΣΗ ΤΟΥ ΕΡΓΟΥ (max 4.000€)</t>
  </si>
  <si>
    <t>L41.07</t>
  </si>
  <si>
    <t>ΔΑΠΑΝΕΣ ΕΝΗΜΕΡΩΣΗΣ ΠΡΟΒΟΛΗΣ (**)</t>
  </si>
  <si>
    <t>L41.08</t>
  </si>
  <si>
    <t>ΟΡΓΑΝΩΣΗ ΠΟΛΙΤΙΣΤΙΚΩΝ ΔΡΩΜΕΝΩΝ</t>
  </si>
  <si>
    <t>L41.10</t>
  </si>
  <si>
    <t>ΜΕΛΕΤΕΣ ΓΙΑ ΕΚΔΟΣΗ ΟΙΚ. ΑΔΕΙΑΣ ΚΑΙ ΛΟΙΠΕΣ ΜΕΛΕΤΕΣ ΠΟΥ ΣΧΕΤΙΖΟΝΤΑΙ ΜΕ ΤΗΝ ΕΚΤΕΛΕΣΗ ΤΟΥ ΕΡΓΟΥ (**)</t>
  </si>
  <si>
    <t>ΣΥΝΟΛΙΚΟ ΚΟΣΤΟΣ ΠΡΟΤΑΣΗΣ</t>
  </si>
  <si>
    <t>(*) Ποσοστό της κατηγορίας δαπάνης σε σχέση με το συνολική ΔΔ</t>
  </si>
  <si>
    <t>(**) Η μελέτη για την έκδοση της οικοδομικής άδειας και οι λοιπές μελέτες για την εκτέλεση του έργου, καθώς και οι δαπάνες προβολής και προώθησης ανέρχονται σε ποσοστό έως το 12% του προτεινόμενου προϋπολογισμού της πράξης.  Για ειδικές κατηγορίες πράξεων και κατόπιν σχετικής τεκμηρίωσης το ανωτέρω ποσοστό μπορεί να διαφοροποιηθεί, μετά και από τη σύμφωνη γνώμη της ΕΥΕ ΠΑΑ.</t>
  </si>
  <si>
    <t>Προσοχή : Για την τεκμηρίωση του εύλογου κόστους της κάθε δαπάνης (όπου απαιτείται) ο υποψήφιος δικαιούχος προσκομίζει αποδεικτικά στοιχεία, σύμφωνα με τα οριζόμενα στον Οδηγό Υποβολής - Διοικητικού Ελέγχου Αιτήσεων Στήριξης στο υπ.αριθμ.9 Κριτήριο επιλεξιμότητας</t>
  </si>
  <si>
    <t xml:space="preserve">Παρατηρήσεις / Σημειώσεις (εάν υπάρχουν): </t>
  </si>
  <si>
    <t>ΤΙΜΕΣ ΥΠΟΛΟΓΙΣΜΟΥ ΑΠΛΟΠΟΙΗΜΕΝΟΥ ΚΟΣΤΟΥΣ (βάσει της Κατηγορίας "4. Υπηρεσίες - ταβέρνες, παιδικοί σταθμοί κλπ" του "Οδηγού απλοποιημένου κόστους κτιριακών κατασκευών)</t>
  </si>
  <si>
    <t>Στο παρόν φύλλο συμπληρώνονται με προσοχή ΥΠΟΧΡΕΩΤΙΚΑ μόνο τα κελιά με κίκτρινη σκίαση, για τον υπολογισμό του απλοποιημένου κόστους κτηριακών εγκαταστάσεων στο επόμενο φύλλο</t>
  </si>
  <si>
    <t xml:space="preserve">Tιμή βάσης Κόστος €/τ.μ.
</t>
  </si>
  <si>
    <t>Νέες κτιριακές υποδομές με σκελετό ΟΠΛΙΣΜΕΝΟΥ σκυροδέματος</t>
  </si>
  <si>
    <t>Νέες κτιριακές υποδομές με ΜΕΤΑΛΛΙΚΟ σκελετό</t>
  </si>
  <si>
    <t>Tιμή βάσης Συμβατικού τύπου</t>
  </si>
  <si>
    <t>Κύριοι Χώροι (εντός Σ.Δ.)</t>
  </si>
  <si>
    <t>Υπόγεια – βοηθητικές χρήσεις</t>
  </si>
  <si>
    <t>Ημιυπαίθριοι χώροι</t>
  </si>
  <si>
    <t>Παραδοσιακά (=15% πλέον συμβατικού τύπου)</t>
  </si>
  <si>
    <t>Διατηρητέα (=30% πλέον συμβατικού τύπου)</t>
  </si>
  <si>
    <t>-</t>
  </si>
  <si>
    <t>Σημειώνεται ότι οι παραπάνω τιμές έχουν υπολογιστεί  για :</t>
  </si>
  <si>
    <t>Τ.Κ. 2024 :</t>
  </si>
  <si>
    <t>ΠΡΟΣΑΥΞΗΣΕΙΣ ΤΙΜΗΣ ΜΟΝΑΔΑΣ</t>
  </si>
  <si>
    <t xml:space="preserve">ΝΑΙ /  ΌΧΙ </t>
  </si>
  <si>
    <t>Προσαύξηση</t>
  </si>
  <si>
    <t>ΌΧΙ</t>
  </si>
  <si>
    <r>
      <rPr>
        <b/>
        <sz val="11"/>
        <color theme="1"/>
        <rFont val="Calibri"/>
        <family val="2"/>
        <charset val="161"/>
      </rPr>
      <t>Ειδικές απαιτήσεις θεμελίωσης</t>
    </r>
    <r>
      <rPr>
        <sz val="11"/>
        <color theme="1"/>
        <rFont val="Calibri"/>
        <family val="2"/>
        <charset val="161"/>
      </rPr>
      <t xml:space="preserve"> = + 6%</t>
    </r>
  </si>
  <si>
    <r>
      <rPr>
        <b/>
        <sz val="11"/>
        <color theme="1"/>
        <rFont val="Calibri"/>
        <family val="2"/>
        <charset val="161"/>
      </rPr>
      <t>Τεχνολογίες βιοκλιματικού κτιρίου</t>
    </r>
    <r>
      <rPr>
        <sz val="11"/>
        <color theme="1"/>
        <rFont val="Calibri"/>
        <family val="2"/>
        <charset val="161"/>
      </rPr>
      <t xml:space="preserve"> = + 6%</t>
    </r>
  </si>
  <si>
    <t>Σύνολο προσαυξήσεων</t>
  </si>
  <si>
    <t>Είδος κατασκευής κτηρίου (Σκελετός οπλισμένου σκυροδέματος / Μεταλλικός σκελετός )</t>
  </si>
  <si>
    <t>Σκελετός οπλισμένου σκυροδέματος</t>
  </si>
  <si>
    <r>
      <rPr>
        <b/>
        <sz val="11"/>
        <color rgb="FFFF0000"/>
        <rFont val="Calibri"/>
        <family val="2"/>
        <charset val="161"/>
      </rPr>
      <t>Προσοχή</t>
    </r>
    <r>
      <rPr>
        <sz val="11"/>
        <color rgb="FFFF0000"/>
        <rFont val="Calibri"/>
        <family val="2"/>
        <charset val="161"/>
      </rPr>
      <t xml:space="preserve"> σημειώνεται ότι :
-</t>
    </r>
    <r>
      <rPr>
        <b/>
        <sz val="11"/>
        <color rgb="FFFF0000"/>
        <rFont val="Calibri"/>
        <family val="2"/>
        <charset val="161"/>
      </rPr>
      <t xml:space="preserve"> Για νέες κατασκευές επιλέγετε υποχρεωτικά:"Συμβατικού τύπου"</t>
    </r>
    <r>
      <rPr>
        <sz val="11"/>
        <color rgb="FFFF0000"/>
        <rFont val="Calibri"/>
        <family val="2"/>
        <charset val="161"/>
      </rPr>
      <t xml:space="preserve">
-σε περίπτωση Μεταλλικού σκελετού , δεν επιτρέπεται η επιλογή "Διατηρητέα 30% πλέον του συμβατικού"</t>
    </r>
  </si>
  <si>
    <t>Έίδος κτηρίου :
- Συμβατικού τύπου
- Παραδοσιακά (= 15% πλέον του συμβατικού)
- Διατηρητέα (= 30% πλέον του συμβατικού)</t>
  </si>
  <si>
    <t>Συμβατικού τύπου</t>
  </si>
  <si>
    <t>ΣΥΜΠΛΗΡΩΝΕΤΑΙ ΜΟΝΟ ΓΙΑ ΕΠΙΣΚΕΥΕΣ / ΑΝΑΚΑΙΝΙΣΕΙΣ ΥΦΙΣΤΑΜΕΝΩΝ ΚΑΤΑΣΚΕΥΩΝ</t>
  </si>
  <si>
    <r>
      <rPr>
        <b/>
        <sz val="11"/>
        <color theme="1"/>
        <rFont val="Calibri"/>
        <family val="2"/>
        <charset val="161"/>
      </rPr>
      <t>Επισκευές - ανακαινίσεις υφιστάμενων κατασκευών με σκελετό</t>
    </r>
    <r>
      <rPr>
        <b/>
        <sz val="11"/>
        <color rgb="FFFF0000"/>
        <rFont val="Calibri"/>
        <family val="2"/>
        <charset val="161"/>
      </rPr>
      <t xml:space="preserve"> ΟΠΛΙΣΜΕΝΟΥ ΣΚΥΡΟΔΕΜΑΤΟΣ</t>
    </r>
  </si>
  <si>
    <t>α/α</t>
  </si>
  <si>
    <t>Εργασία</t>
  </si>
  <si>
    <t xml:space="preserve">Ποσοστό συμμετοχής (%) στο κόστος </t>
  </si>
  <si>
    <r>
      <rPr>
        <b/>
        <sz val="10"/>
        <color rgb="FF000000"/>
        <rFont val="Calibri"/>
        <family val="2"/>
        <charset val="161"/>
      </rPr>
      <t xml:space="preserve">Ποσοστό εκτέλεσης εργασιών (%) στο σύνολο (βάσει προμετρήσεων ή άλλης μεθόδου)* 
</t>
    </r>
    <r>
      <rPr>
        <b/>
        <sz val="10"/>
        <color rgb="FFFF0000"/>
        <rFont val="Calibri"/>
        <family val="2"/>
        <charset val="161"/>
      </rPr>
      <t>από 0% έως 100%</t>
    </r>
  </si>
  <si>
    <t xml:space="preserve">Ποσοστό συμμετοχής (%) εργασίας στην τιμή βάσης </t>
  </si>
  <si>
    <t>1.</t>
  </si>
  <si>
    <t>Εκσκαφές – χωματουργικά</t>
  </si>
  <si>
    <t>2.1</t>
  </si>
  <si>
    <t>3.</t>
  </si>
  <si>
    <t>Τοιχοποιίες</t>
  </si>
  <si>
    <t>4.</t>
  </si>
  <si>
    <t>Επιχρίσματα</t>
  </si>
  <si>
    <t>5.</t>
  </si>
  <si>
    <t>Δάπεδα</t>
  </si>
  <si>
    <t>6.</t>
  </si>
  <si>
    <t>Μαρμαρικές εργασίες</t>
  </si>
  <si>
    <t>7.</t>
  </si>
  <si>
    <t>Επενδύσεις Τοίχων</t>
  </si>
  <si>
    <t>8.</t>
  </si>
  <si>
    <t>Χρωματισμοί</t>
  </si>
  <si>
    <t>9.</t>
  </si>
  <si>
    <t>Είδη Υγιεινής</t>
  </si>
  <si>
    <t>10.</t>
  </si>
  <si>
    <t>Ξυλουργικές Εργασίες 
(πόρτες - ντουλάπες κ.λπ.)</t>
  </si>
  <si>
    <t>11.</t>
  </si>
  <si>
    <t>Εξωτερικά Κουφώματα</t>
  </si>
  <si>
    <t>12.</t>
  </si>
  <si>
    <t>Υαλοπίνακες</t>
  </si>
  <si>
    <t>13.</t>
  </si>
  <si>
    <t>Μονώσεις - Στεγανώσεις</t>
  </si>
  <si>
    <t>14.</t>
  </si>
  <si>
    <t>Σιδηρουργικές εργασίες</t>
  </si>
  <si>
    <t>15.</t>
  </si>
  <si>
    <t>Υδραυλικές Εργασίες</t>
  </si>
  <si>
    <t>16.</t>
  </si>
  <si>
    <t>Ηλεκτρολογικές Εργασίες</t>
  </si>
  <si>
    <t>17.</t>
  </si>
  <si>
    <t>Λοιπές εργασίες (τζάκι, πόμολα κ.λπ. )</t>
  </si>
  <si>
    <t xml:space="preserve">ΣΥΝΟΛΟ </t>
  </si>
  <si>
    <r>
      <rPr>
        <b/>
        <sz val="11"/>
        <color theme="1"/>
        <rFont val="Calibri"/>
        <family val="2"/>
        <charset val="161"/>
      </rPr>
      <t xml:space="preserve">Επισκευές - ανακαινίσεις υφιστάμενων κατασκευών με </t>
    </r>
    <r>
      <rPr>
        <b/>
        <sz val="11"/>
        <color rgb="FFFF0000"/>
        <rFont val="Calibri"/>
        <family val="2"/>
        <charset val="161"/>
      </rPr>
      <t>ΜΕΤΑΛΙΚΟ ΣΚΕΛΕΤΟ</t>
    </r>
  </si>
  <si>
    <r>
      <rPr>
        <b/>
        <sz val="10"/>
        <color rgb="FF000000"/>
        <rFont val="Calibri"/>
        <family val="2"/>
        <charset val="161"/>
      </rPr>
      <t xml:space="preserve">Ποσοστό εκτέλεσης εργασιών (%) στο σύνολο (βάσει προμετρήσεων ή άλλης μεθόδου)* 
</t>
    </r>
    <r>
      <rPr>
        <b/>
        <sz val="10"/>
        <color rgb="FFFF0000"/>
        <rFont val="Calibri"/>
        <family val="2"/>
        <charset val="161"/>
      </rPr>
      <t>από 0% έως 100%</t>
    </r>
  </si>
  <si>
    <t>2.2</t>
  </si>
  <si>
    <t>Σκελετός Μεταλλικός</t>
  </si>
  <si>
    <t>ΕΙΔΟΣ ΔΑΠΑΝΗΣ</t>
  </si>
  <si>
    <t>Μ.Μ.</t>
  </si>
  <si>
    <t>ΠΟΣΟΤΗΤΑ</t>
  </si>
  <si>
    <t>ΑΝΩΤEΡΗ ΤΙΜΗ ΜΟΝΑΔΑΣ *</t>
  </si>
  <si>
    <t>ΑΙΤΟΥΜΕΝΟΣ ΠΡΟΥΠΟΛΟΓΙΣΜΟΣ</t>
  </si>
  <si>
    <t>ΑΙΤΟΥΜΕΝΗ ΤΙΜΗ ΜΟΝΑΔΑΣ</t>
  </si>
  <si>
    <t>ΠΟΣΟ</t>
  </si>
  <si>
    <t>Παρατηρήσεις</t>
  </si>
  <si>
    <t>ΚΤΙΡΙΑΚΕΣ ΕΓΚΑΤΑΣΤΑΣΕΙΣ &amp; ΕΡΓΑ ΥΠΟΔΟΜΗΣ
(Με απλοποιημένο κόστος)</t>
  </si>
  <si>
    <t xml:space="preserve">Κύριοι Χώροι (εντός Σ.Δ.) </t>
  </si>
  <si>
    <t>τ.μ.</t>
  </si>
  <si>
    <t xml:space="preserve">Τιμές απλοποιημένου κόστους, και σύμφωνα με το διάγραμμα κάλυψης που υποβάλλεται με την αίτηση στήριξης. </t>
  </si>
  <si>
    <t>…....................</t>
  </si>
  <si>
    <r>
      <rPr>
        <b/>
        <sz val="11"/>
        <color rgb="FFFF0000"/>
        <rFont val="Calibri"/>
        <family val="2"/>
        <charset val="161"/>
      </rPr>
      <t>ΕΠΙΣΚΕΥΕΣ ΑΝΑΚΑΙΝΙΣΕΙΣ ΥΦΙΣΤΑΜΕΝΩΝ ΚΤΗΡΙΩΝ Οπλισμένου Σκυροδέματος</t>
    </r>
    <r>
      <rPr>
        <b/>
        <sz val="11"/>
        <color theme="1"/>
        <rFont val="Calibri"/>
        <family val="2"/>
        <charset val="161"/>
      </rPr>
      <t xml:space="preserve"> 
ΚΤΙΡΙΑΚΕΣ ΕΓΚΑΤΑΣΤΑΣΕΙΣ &amp; ΕΡΓΑ ΥΠΟΔΟΜΗΣ
(Με απλοποιημένο κόστος)</t>
    </r>
  </si>
  <si>
    <t>…...............</t>
  </si>
  <si>
    <r>
      <rPr>
        <b/>
        <sz val="11"/>
        <color rgb="FFFF0000"/>
        <rFont val="Calibri"/>
        <family val="2"/>
        <charset val="161"/>
      </rPr>
      <t>ΕΠΙΣΚΕΥΕΣ ΑΝΑΚΑΙΝΙΣΕΙΣ ΥΦΙΣΤΑΜΕΝΩΝ ΚΤΗΡΙΩΝ Μεταλλικού Σκελετού</t>
    </r>
    <r>
      <rPr>
        <b/>
        <sz val="11"/>
        <color theme="1"/>
        <rFont val="Calibri"/>
        <family val="2"/>
        <charset val="161"/>
      </rPr>
      <t xml:space="preserve">
ΚΤΙΡΙΑΚΕΣ ΕΓΚΑΤΑΣΤΑΣΕΙΣ &amp; ΕΡΓΑ ΥΠΟΔΟΜΗΣ
(Με απλοποιημένο κόστος)</t>
    </r>
  </si>
  <si>
    <t>…......................</t>
  </si>
  <si>
    <t>ΔΑΠΑΝΕΣ ΠΕΡΙΒΑΛΛΟΝΤΟΣ ΧΩΡΟΥ 
(Με απλοποιημένο κόστος)</t>
  </si>
  <si>
    <r>
      <rPr>
        <b/>
        <sz val="11"/>
        <color theme="1"/>
        <rFont val="Calibri"/>
        <family val="2"/>
        <charset val="161"/>
      </rPr>
      <t>Όταν οι εργασίες περιλαμβάνουν κατ' ελάχιστο:</t>
    </r>
    <r>
      <rPr>
        <sz val="11"/>
        <color theme="1"/>
        <rFont val="Calibri"/>
        <family val="2"/>
        <charset val="161"/>
      </rPr>
      <t xml:space="preserve"> </t>
    </r>
    <r>
      <rPr>
        <u/>
        <sz val="11"/>
        <color theme="1"/>
        <rFont val="Calibri"/>
        <family val="2"/>
        <charset val="161"/>
      </rPr>
      <t>Χωματουργικά - έργα πρασίνου, εξωτερικό φωτισμό, εσωτερική του οικοπέδου απορροή υδάτων, παιδική χαρά, γήπεδο και πρίφραξη του οικοπέδου,</t>
    </r>
    <r>
      <rPr>
        <sz val="11"/>
        <color theme="1"/>
        <rFont val="Calibri"/>
        <family val="2"/>
        <charset val="161"/>
      </rPr>
      <t xml:space="preserve"> </t>
    </r>
    <r>
      <rPr>
        <b/>
        <sz val="11"/>
        <color theme="1"/>
        <rFont val="Calibri"/>
        <family val="2"/>
        <charset val="161"/>
      </rPr>
      <t>δίδεται μέγιστη τιμή 100€ Χ Εμβαδόν Ακάλυπτου Περιβάλλοντος Χώρου (ΕΑΠΧ) (= Εμβαδόν Οικοπέδου - Πραγματοποιούμενη κάλυψη κτιρίων)</t>
    </r>
  </si>
  <si>
    <t xml:space="preserve">Τιμές απλοποιημένου κόστους μόνο εφόσον περιλαμβάνονται όλες οι αναφερόμενες εργασίες, και σύμφωνα με το διάγραμμα κάλυψης που υποβάλλεται με την αίτηση στήριξης. </t>
  </si>
  <si>
    <t>......</t>
  </si>
  <si>
    <t>Περιγραφή εργασιών που δεν εμπίπτουν στην παραπάνω περίπτωση. Απαιτούνται προσφορές σύμφωνα με τον Οδηγό Υποβολής της πρόσκλησης.</t>
  </si>
  <si>
    <t>…...</t>
  </si>
  <si>
    <t>..</t>
  </si>
  <si>
    <t>….................</t>
  </si>
  <si>
    <t>ΣΥΝΟΛΟ ΚΤΗΡΙΑΚΩΝ</t>
  </si>
  <si>
    <t>* Σημειώνεται ότι η εγκεκριμένη τιμή μονάδος, μπορεί να ανέρχεται έως την ανώτερη τιμή μονάδας όπως προκύπτει μετά τον υπολογισμό του απλοποιημένου κόστους, και εμφανίζεται στη συγκεκριμένη στήλη.</t>
  </si>
  <si>
    <t xml:space="preserve"> </t>
  </si>
  <si>
    <t>ΕΙΔΟΣ ΔΑΠΑΝΗΣ*</t>
  </si>
  <si>
    <t>ΑΝΩΤΕΡΗ ΤΙΜΗ απλοποιημένου κόστους</t>
  </si>
  <si>
    <t>ΠΑΡΑΤΗΡΗΣΕΙΣ</t>
  </si>
  <si>
    <t>Υποσταθμός μέσης τάσης (ανώτερη τιμή 90€/KVA)</t>
  </si>
  <si>
    <t xml:space="preserve"> KVA</t>
  </si>
  <si>
    <t>Δίδονται ανώτερες τιμές απλοποιημένου κόστους</t>
  </si>
  <si>
    <t>Κλιματισμός - θέρμανση</t>
  </si>
  <si>
    <t>Πυροπροστασία</t>
  </si>
  <si>
    <t>…......</t>
  </si>
  <si>
    <t>….....</t>
  </si>
  <si>
    <t>ΣΥΝΟΛΟ ΛΟΙΠΩΝ ΔΑΠΑΝΩΝ</t>
  </si>
  <si>
    <t>*</t>
  </si>
  <si>
    <t>Διαμορφώνεται ανάλογα με την προτεινόμενη πρόταση</t>
  </si>
  <si>
    <t>ΤΙΜΗ ΜΟΝΑΔΑΣ</t>
  </si>
  <si>
    <t>…</t>
  </si>
  <si>
    <t>ΣΥΝΟΛΟ ΛΟΙΠΟΥ ΕΞΟΠΛΙΣΜΟΥ</t>
  </si>
  <si>
    <t>ΣΥΝΟΛΟ  ΔΑΠΑΝΩΝ ΑΠΕ</t>
  </si>
  <si>
    <t>L41.06 ΔΑΠΑΝΗ ΥΠΟΒΟΛΗΣ ΦΑΚΕΛΟΥ ΚΑΙ ΤΕΧΝΙΚΗ ΣΤΗΡΙΞΗ ΓΙΑ ΤΗΝ ΥΛΟΠΟΙΗΣΗ ΤΟΥ ΕΡΓΟΥ
(Μπορεί να συμπληρωθεί για τις πράξεις όλων των υπο-παρεμβάσεων)</t>
  </si>
  <si>
    <t>ΣΥΝΟΛΟ ΔΑΠΑΝΩΝ ΦΑΚΕΛΟΥ ΚΑΙ ΤΕΧ ΥΠΟΣΤ</t>
  </si>
  <si>
    <t>Διαμορφώνεται ανάλογα με την προτεινόμενη πρόταση
- Για δυνητικούς δικαιούχους οι οποίοι ακολουθούν διαδικασίες δημοσίων συμβάσεων για την ανάθεση των έργων, οι συγκεκριμένες δαπάνες, είναι επιλέξιμες μόνο στην περίπτωση που δεν διαθέτουν τεχνική επάρκεια.
- Το σύνολο της κατηγορίας δαπάνης δεν θα πρέπει να υπερβαίνει τις 4.000€ πλέον ΦΠΑ. 
- Δεν απαιτούνται προσφορές για την τεκμηρίωση του εύλογου κόστους για την συγκεκριμένη κατηγορία δαπάνης</t>
  </si>
  <si>
    <t>ΣΥΝΟΛΟ ΔΑΠΑΝΩΝ ΕΝΗΜΕΡΩΣΗΣ</t>
  </si>
  <si>
    <t>L41.08 ΟΡΓΑΝΩΣΗ ΠΟΛΙΤΙΣΤΙΚΩΝ ΔΡΩΜΕΝΩΝ
(συμπληρώνεται μόνο για πράξεις της υπο-παρεμβασης Π3-77-4.1-5.1 "Ενίσχυση πολιτιστικών ή αθλητικών εκδηλώσεων"</t>
  </si>
  <si>
    <t>ΣΥΝΟΛΟ ΠΟΛΙΤΙΣΤΙΚΩΝ ΔΡΩΜΕΝΩΝ</t>
  </si>
  <si>
    <t>και διαμορφώνεται ανάλογα με την προτεινόμενη πρόταση</t>
  </si>
  <si>
    <t>L41.10 ΜΕΛΕΤΕΣ ΓΙΑ ΤΗΝ ΕΚΔΟΣΗ ΟΙΚΟΔΟΜΙΚΗΣ ΑΔΕΙΑΣ ΚΑΙ ΛΟΙΠΕΣ ΜΕΛΕΤΕΣ ΓΙΑ ΤΗΝ ΕΚΤΕΛΕΣΗ ΤΟΥ ΕΡΓΟΥ
(Μπορεί να συμπληρωθεί για πράξεις της υπο-παρεμβασης : 
α) Π3-77-4.1-3.1  "Ενίσχυση βασικών υπηρεσιών για την εξυπηρέτηση του τοπικού πληθυσμού (παιδικοί σταθμοί, χώροι άθλησης, πολιτιστικά κέντρα κλπ)."
β) Π3-77-4.1-4.1" Έργα υποδομών μικρής κλίμακας.</t>
  </si>
  <si>
    <t>ΣΥΝΟΛΟ ΔΑΠΑΝΩΝ ΜΕΛΕΤΩΝ</t>
  </si>
  <si>
    <t>Διαμορφώνεται ανάλογα με την προτεινόμενη πρόταση
- Για δυνητικούς δικαιούχους οι οποίοι ακολουθούν διαδικασίες δημοσίων συμβάσεων για την ανάθεση των έργων, οι συγκεκριμένες δαπάνες, είναι επιλέξιμες μόνο στην περίπτωση που δεν διαθέτουν τεχνική επάρκεια.
- Έως το 12% του συνολικού αιτούμενου Π/Υ της πράξης
- Δεν απαιτούνται προσφορές για την τεκμηρίωση του εύλογου κόστους για την συγκεκριμένη κατηγορία δαπάνης</t>
  </si>
  <si>
    <t>ΚΕΝΤΡΟ ΑΝΑΠΤΥΞΗΣ ΑΠΑΣΧΟΛΗΣΗΣ ΕΠΑΓΓΕΛΜΑΤΙΚΗΣ ΚΑΤΑΡΤΙΣΗΣ &amp; ΤΕΧΝΟΛΟΓΙΑΣ ΝΟΜΟΥ ΣΑΜΟΥ ΑΕ 
(Κ.Α.Α.Ε.Κ.Τ.  ΣΑΜΟΥ ΑΕ)</t>
  </si>
  <si>
    <t>ΠΑΡΕΜΒΑΣΗ  Π3-77-4.1 «ΣΤΗΡΙΞΗ ΓΙΑ ΤΟΠΙΚΗ ΑΝΑΠΤΥΞΗ ΜΕΣΩ ΤΟΥ LEADER                                                                                                                      (ΤΑΠΤΟΚ - ΤΟΠΙΚΗ ΑΝΑΠΤΥΞΗ ΜΕ ΠΡΩΤΟΒΟΥΛΙΑ ΤΟΠΙΚΩΝ ΚΟΙΝΟΤΗΤΩΝ)»
για ΠΡΑΞΕΙΣ ΔΗΜΟΣΙΟΥ ΧΑΡΑΚΤΗΡΑ</t>
  </si>
  <si>
    <r>
      <t xml:space="preserve">Τιμές Περιοχής Ι </t>
    </r>
    <r>
      <rPr>
        <b/>
        <sz val="11"/>
        <color rgb="FFFF0000"/>
        <rFont val="Calibri"/>
        <family val="2"/>
        <charset val="161"/>
      </rPr>
      <t>(Οικισμός ………..)</t>
    </r>
  </si>
  <si>
    <r>
      <t xml:space="preserve">Περιοχή ΙΙ </t>
    </r>
    <r>
      <rPr>
        <b/>
        <sz val="11"/>
        <color theme="1"/>
        <rFont val="Calibri"/>
        <family val="2"/>
        <charset val="161"/>
      </rPr>
      <t>(χωροθέτηση της νήσου Σάμου</t>
    </r>
    <r>
      <rPr>
        <sz val="11"/>
        <color theme="1"/>
        <rFont val="Calibri"/>
        <family val="2"/>
        <charset val="161"/>
      </rPr>
      <t>) = + 6%</t>
    </r>
  </si>
  <si>
    <r>
      <t>Περιοχή ΙΙΙ (</t>
    </r>
    <r>
      <rPr>
        <b/>
        <sz val="11"/>
        <color theme="1"/>
        <rFont val="Calibri"/>
        <family val="2"/>
        <charset val="161"/>
      </rPr>
      <t>χωροθέτηση σε νήσο Ικαρίας και Φούρνοι Κορσεών</t>
    </r>
    <r>
      <rPr>
        <sz val="11"/>
        <color theme="1"/>
        <rFont val="Calibri"/>
        <family val="2"/>
        <charset val="161"/>
      </rPr>
      <t>) = + 12%</t>
    </r>
  </si>
  <si>
    <t>Τ.Κ. 2026 :</t>
  </si>
  <si>
    <t>L41.01 ΚΤΗΡΙΑΚΕΣ ΕΓΚΑΤΑΣΤΑΣΕΙΣ ΚΑΙ ΕΡΓΑ ΥΠΟΔΟΜΗΣ ΚΑΙ ΠΕΡΙΒΑΛΛΟΝΤΟΣ ΧΩΡΟΥ</t>
  </si>
  <si>
    <t>L41.02 ΜΗΧΑΝΟΛΟΓΙΚΟΣ ΕΞΟΠΛΙΣΜΟΣ</t>
  </si>
  <si>
    <t>L41.03 ΛΟΙΠΟΣ ΕΞΟΠΛΙΣΜΟΣ</t>
  </si>
  <si>
    <t>L41.04 ΕΞΟΠΛΙΣΜΟΣ ΑΠΕ</t>
  </si>
  <si>
    <t>L41.07 ΔΑΠΑΝΕΣ ΕΝΗΜΕΡΩΣΗΣ ΠΡΟΒΟΛΗΣ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</si>
</sst>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24" x14ac:knownFonts="1">
    <font>
      <sz val="11"/>
      <color theme="1"/>
      <name val="Calibri"/>
      <scheme val="minor"/>
    </font>
    <font>
      <b/>
      <sz val="12"/>
      <color theme="1"/>
      <name val="Calibri"/>
      <family val="2"/>
      <charset val="161"/>
    </font>
    <font>
      <sz val="10"/>
      <color theme="1"/>
      <name val="Calibri"/>
      <family val="2"/>
      <charset val="161"/>
    </font>
    <font>
      <b/>
      <sz val="14"/>
      <color theme="1"/>
      <name val="Calibri"/>
      <family val="2"/>
      <charset val="161"/>
    </font>
    <font>
      <sz val="11"/>
      <name val="Calibri"/>
      <family val="2"/>
      <charset val="161"/>
    </font>
    <font>
      <b/>
      <sz val="14"/>
      <color rgb="FFFF0000"/>
      <name val="Calibri"/>
      <family val="2"/>
      <charset val="161"/>
    </font>
    <font>
      <b/>
      <sz val="10"/>
      <color theme="1"/>
      <name val="Calibri"/>
      <family val="2"/>
      <charset val="161"/>
    </font>
    <font>
      <sz val="11"/>
      <color theme="1"/>
      <name val="Calibri"/>
      <family val="2"/>
      <charset val="161"/>
    </font>
    <font>
      <b/>
      <sz val="11"/>
      <color rgb="FF000000"/>
      <name val="Calibri"/>
      <family val="2"/>
      <charset val="161"/>
    </font>
    <font>
      <b/>
      <sz val="10"/>
      <color rgb="FF000000"/>
      <name val="Calibri"/>
      <family val="2"/>
      <charset val="161"/>
    </font>
    <font>
      <b/>
      <sz val="11"/>
      <color theme="1"/>
      <name val="Calibri"/>
      <family val="2"/>
      <charset val="161"/>
    </font>
    <font>
      <i/>
      <sz val="9"/>
      <color theme="1"/>
      <name val="Calibri"/>
      <family val="2"/>
      <charset val="161"/>
    </font>
    <font>
      <b/>
      <sz val="11"/>
      <color rgb="FFFF0000"/>
      <name val="Calibri"/>
      <family val="2"/>
      <charset val="161"/>
    </font>
    <font>
      <b/>
      <sz val="10"/>
      <color rgb="FFFF0000"/>
      <name val="Calibri"/>
      <family val="2"/>
      <charset val="161"/>
    </font>
    <font>
      <sz val="11"/>
      <color rgb="FFFF0000"/>
      <name val="Calibri"/>
      <family val="2"/>
      <charset val="161"/>
    </font>
    <font>
      <sz val="11"/>
      <color theme="1"/>
      <name val="Times New Roman"/>
      <family val="1"/>
      <charset val="161"/>
    </font>
    <font>
      <b/>
      <i/>
      <sz val="11"/>
      <color rgb="FF000000"/>
      <name val="Calibri"/>
      <family val="2"/>
      <charset val="161"/>
    </font>
    <font>
      <b/>
      <i/>
      <sz val="11"/>
      <color theme="1"/>
      <name val="Calibri"/>
      <family val="2"/>
      <charset val="161"/>
    </font>
    <font>
      <sz val="11"/>
      <color rgb="FF000000"/>
      <name val="Calibri"/>
      <family val="2"/>
      <charset val="161"/>
    </font>
    <font>
      <sz val="10"/>
      <color rgb="FF000000"/>
      <name val="Calibri"/>
      <family val="2"/>
      <charset val="161"/>
    </font>
    <font>
      <i/>
      <sz val="11"/>
      <color rgb="FF000000"/>
      <name val="Calibri"/>
      <family val="2"/>
      <charset val="161"/>
    </font>
    <font>
      <i/>
      <sz val="11"/>
      <color theme="1"/>
      <name val="Calibri"/>
      <family val="2"/>
      <charset val="161"/>
    </font>
    <font>
      <b/>
      <vertAlign val="superscript"/>
      <sz val="10"/>
      <color theme="1"/>
      <name val="Calibri"/>
      <family val="2"/>
      <charset val="161"/>
    </font>
    <font>
      <u/>
      <sz val="11"/>
      <color theme="1"/>
      <name val="Calibri"/>
      <family val="2"/>
      <charset val="161"/>
    </font>
  </fonts>
  <fills count="13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FFFF00"/>
        <bgColor rgb="FFFFFF00"/>
      </patternFill>
    </fill>
    <fill>
      <patternFill patternType="solid">
        <fgColor rgb="FFD9E2F3"/>
        <bgColor rgb="FFD9E2F3"/>
      </patternFill>
    </fill>
    <fill>
      <patternFill patternType="solid">
        <fgColor rgb="FFDAE9F7"/>
        <bgColor rgb="FFDAE9F7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FE598"/>
        <bgColor rgb="FFFFE598"/>
      </patternFill>
    </fill>
    <fill>
      <patternFill patternType="solid">
        <fgColor rgb="FFC5E0B3"/>
        <bgColor rgb="FFC5E0B3"/>
      </patternFill>
    </fill>
    <fill>
      <patternFill patternType="solid">
        <fgColor rgb="FFD0CECE"/>
        <bgColor rgb="FFD0CECE"/>
      </patternFill>
    </fill>
    <fill>
      <patternFill patternType="solid">
        <fgColor rgb="FFFEF2CB"/>
        <bgColor rgb="FFFEF2CB"/>
      </patternFill>
    </fill>
    <fill>
      <patternFill patternType="solid">
        <fgColor rgb="FFE7E6E6"/>
        <bgColor rgb="FFE7E6E6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65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2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4" fontId="7" fillId="6" borderId="21" xfId="0" applyNumberFormat="1" applyFont="1" applyFill="1" applyBorder="1" applyAlignment="1">
      <alignment horizontal="center" vertical="center" wrapText="1"/>
    </xf>
    <xf numFmtId="4" fontId="7" fillId="3" borderId="21" xfId="0" applyNumberFormat="1" applyFont="1" applyFill="1" applyBorder="1" applyAlignment="1">
      <alignment vertical="center" wrapText="1"/>
    </xf>
    <xf numFmtId="10" fontId="7" fillId="6" borderId="21" xfId="0" applyNumberFormat="1" applyFont="1" applyFill="1" applyBorder="1" applyAlignment="1">
      <alignment horizontal="right" vertical="center" wrapText="1"/>
    </xf>
    <xf numFmtId="0" fontId="10" fillId="4" borderId="21" xfId="0" applyFont="1" applyFill="1" applyBorder="1" applyAlignment="1">
      <alignment horizontal="center"/>
    </xf>
    <xf numFmtId="0" fontId="10" fillId="4" borderId="21" xfId="0" applyFont="1" applyFill="1" applyBorder="1" applyAlignment="1">
      <alignment horizontal="left" vertical="center" wrapText="1"/>
    </xf>
    <xf numFmtId="4" fontId="10" fillId="4" borderId="21" xfId="0" applyNumberFormat="1" applyFont="1" applyFill="1" applyBorder="1" applyAlignment="1">
      <alignment horizontal="center" vertical="center" wrapText="1"/>
    </xf>
    <xf numFmtId="4" fontId="10" fillId="4" borderId="22" xfId="0" applyNumberFormat="1" applyFont="1" applyFill="1" applyBorder="1" applyAlignment="1">
      <alignment horizontal="center" vertical="center" wrapText="1"/>
    </xf>
    <xf numFmtId="4" fontId="10" fillId="4" borderId="23" xfId="0" applyNumberFormat="1" applyFont="1" applyFill="1" applyBorder="1" applyAlignment="1">
      <alignment horizontal="right" vertical="center"/>
    </xf>
    <xf numFmtId="4" fontId="10" fillId="4" borderId="24" xfId="0" applyNumberFormat="1" applyFont="1" applyFill="1" applyBorder="1" applyAlignment="1">
      <alignment horizontal="right" vertical="center"/>
    </xf>
    <xf numFmtId="4" fontId="10" fillId="4" borderId="25" xfId="0" applyNumberFormat="1" applyFont="1" applyFill="1" applyBorder="1" applyAlignment="1">
      <alignment horizontal="right" vertical="center"/>
    </xf>
    <xf numFmtId="9" fontId="10" fillId="4" borderId="26" xfId="0" applyNumberFormat="1" applyFont="1" applyFill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3" fillId="5" borderId="31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4" fontId="7" fillId="7" borderId="23" xfId="0" applyNumberFormat="1" applyFont="1" applyFill="1" applyBorder="1" applyAlignment="1">
      <alignment horizontal="center" vertical="center"/>
    </xf>
    <xf numFmtId="4" fontId="7" fillId="7" borderId="34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4" fontId="7" fillId="7" borderId="35" xfId="0" applyNumberFormat="1" applyFont="1" applyFill="1" applyBorder="1" applyAlignment="1">
      <alignment horizontal="center" vertical="center"/>
    </xf>
    <xf numFmtId="4" fontId="7" fillId="7" borderId="36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vertical="center" wrapText="1"/>
    </xf>
    <xf numFmtId="4" fontId="7" fillId="7" borderId="37" xfId="0" applyNumberFormat="1" applyFont="1" applyFill="1" applyBorder="1" applyAlignment="1">
      <alignment horizontal="center" vertical="center"/>
    </xf>
    <xf numFmtId="4" fontId="7" fillId="7" borderId="38" xfId="0" applyNumberFormat="1" applyFont="1" applyFill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0" fillId="7" borderId="21" xfId="0" applyFont="1" applyFill="1" applyBorder="1" applyAlignment="1">
      <alignment vertical="center"/>
    </xf>
    <xf numFmtId="0" fontId="10" fillId="7" borderId="21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vertical="center" wrapText="1"/>
    </xf>
    <xf numFmtId="0" fontId="7" fillId="3" borderId="21" xfId="0" applyFont="1" applyFill="1" applyBorder="1" applyAlignment="1">
      <alignment horizontal="center" vertical="center"/>
    </xf>
    <xf numFmtId="9" fontId="7" fillId="7" borderId="21" xfId="0" applyNumberFormat="1" applyFont="1" applyFill="1" applyBorder="1" applyAlignment="1">
      <alignment horizontal="center" vertical="center"/>
    </xf>
    <xf numFmtId="9" fontId="10" fillId="7" borderId="21" xfId="0" applyNumberFormat="1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vertical="center" wrapText="1"/>
    </xf>
    <xf numFmtId="0" fontId="10" fillId="3" borderId="40" xfId="0" applyFont="1" applyFill="1" applyBorder="1" applyAlignment="1">
      <alignment vertical="center" wrapText="1"/>
    </xf>
    <xf numFmtId="0" fontId="10" fillId="3" borderId="41" xfId="0" applyFont="1" applyFill="1" applyBorder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8" fillId="5" borderId="21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vertical="center" wrapText="1"/>
    </xf>
    <xf numFmtId="10" fontId="2" fillId="7" borderId="21" xfId="0" applyNumberFormat="1" applyFont="1" applyFill="1" applyBorder="1" applyAlignment="1">
      <alignment horizontal="center" vertical="center" wrapText="1"/>
    </xf>
    <xf numFmtId="10" fontId="7" fillId="3" borderId="21" xfId="0" applyNumberFormat="1" applyFont="1" applyFill="1" applyBorder="1" applyAlignment="1">
      <alignment horizontal="center" vertical="center"/>
    </xf>
    <xf numFmtId="164" fontId="7" fillId="7" borderId="2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15" fillId="4" borderId="21" xfId="0" applyFont="1" applyFill="1" applyBorder="1" applyAlignment="1">
      <alignment vertical="center" wrapText="1"/>
    </xf>
    <xf numFmtId="0" fontId="10" fillId="4" borderId="21" xfId="0" applyFont="1" applyFill="1" applyBorder="1" applyAlignment="1">
      <alignment horizontal="right" vertical="center" wrapText="1"/>
    </xf>
    <xf numFmtId="10" fontId="10" fillId="4" borderId="21" xfId="0" applyNumberFormat="1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164" fontId="10" fillId="8" borderId="21" xfId="0" applyNumberFormat="1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0" fontId="10" fillId="0" borderId="10" xfId="0" applyFont="1" applyBorder="1" applyAlignment="1">
      <alignment horizontal="right" vertical="center" wrapText="1"/>
    </xf>
    <xf numFmtId="10" fontId="10" fillId="0" borderId="10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0" fontId="10" fillId="0" borderId="11" xfId="0" applyNumberFormat="1" applyFont="1" applyBorder="1" applyAlignment="1">
      <alignment horizontal="center" vertical="center" wrapText="1"/>
    </xf>
    <xf numFmtId="10" fontId="10" fillId="4" borderId="49" xfId="0" applyNumberFormat="1" applyFont="1" applyFill="1" applyBorder="1" applyAlignment="1">
      <alignment horizontal="center" vertical="center" wrapText="1"/>
    </xf>
    <xf numFmtId="0" fontId="10" fillId="4" borderId="49" xfId="0" applyFont="1" applyFill="1" applyBorder="1" applyAlignment="1">
      <alignment horizontal="center" vertical="center" wrapText="1"/>
    </xf>
    <xf numFmtId="164" fontId="10" fillId="9" borderId="4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4" fontId="8" fillId="5" borderId="21" xfId="0" applyNumberFormat="1" applyFont="1" applyFill="1" applyBorder="1" applyAlignment="1">
      <alignment horizontal="center" vertical="center" wrapText="1"/>
    </xf>
    <xf numFmtId="0" fontId="10" fillId="11" borderId="21" xfId="0" applyFont="1" applyFill="1" applyBorder="1" applyAlignment="1">
      <alignment horizontal="center" vertical="center" wrapText="1"/>
    </xf>
    <xf numFmtId="0" fontId="10" fillId="11" borderId="21" xfId="0" applyFont="1" applyFill="1" applyBorder="1" applyAlignment="1">
      <alignment vertical="center" wrapText="1"/>
    </xf>
    <xf numFmtId="0" fontId="6" fillId="11" borderId="21" xfId="0" applyFont="1" applyFill="1" applyBorder="1" applyAlignment="1">
      <alignment horizontal="center" vertical="center" wrapText="1"/>
    </xf>
    <xf numFmtId="0" fontId="17" fillId="11" borderId="21" xfId="0" applyFont="1" applyFill="1" applyBorder="1" applyAlignment="1">
      <alignment horizontal="center" vertical="center" wrapText="1"/>
    </xf>
    <xf numFmtId="4" fontId="10" fillId="11" borderId="21" xfId="0" applyNumberFormat="1" applyFont="1" applyFill="1" applyBorder="1" applyAlignment="1">
      <alignment vertical="center" wrapText="1"/>
    </xf>
    <xf numFmtId="0" fontId="7" fillId="0" borderId="21" xfId="0" applyFont="1" applyBorder="1" applyAlignment="1">
      <alignment vertical="center"/>
    </xf>
    <xf numFmtId="0" fontId="18" fillId="0" borderId="21" xfId="0" applyFont="1" applyBorder="1" applyAlignment="1">
      <alignment horizontal="center" vertical="center" wrapText="1"/>
    </xf>
    <xf numFmtId="4" fontId="19" fillId="0" borderId="21" xfId="0" applyNumberFormat="1" applyFont="1" applyBorder="1" applyAlignment="1">
      <alignment horizontal="center" vertical="center" wrapText="1"/>
    </xf>
    <xf numFmtId="4" fontId="8" fillId="0" borderId="21" xfId="0" applyNumberFormat="1" applyFont="1" applyBorder="1" applyAlignment="1">
      <alignment horizontal="center" vertical="center" wrapText="1"/>
    </xf>
    <xf numFmtId="4" fontId="20" fillId="7" borderId="21" xfId="0" applyNumberFormat="1" applyFont="1" applyFill="1" applyBorder="1" applyAlignment="1">
      <alignment horizontal="center" vertical="center" wrapText="1"/>
    </xf>
    <xf numFmtId="4" fontId="10" fillId="0" borderId="21" xfId="0" applyNumberFormat="1" applyFont="1" applyBorder="1" applyAlignment="1">
      <alignment horizontal="center" vertical="center" wrapText="1"/>
    </xf>
    <xf numFmtId="4" fontId="7" fillId="0" borderId="21" xfId="0" applyNumberFormat="1" applyFont="1" applyBorder="1" applyAlignment="1">
      <alignment vertical="center" wrapText="1"/>
    </xf>
    <xf numFmtId="4" fontId="7" fillId="0" borderId="21" xfId="0" applyNumberFormat="1" applyFont="1" applyBorder="1" applyAlignment="1">
      <alignment vertical="center"/>
    </xf>
    <xf numFmtId="0" fontId="7" fillId="0" borderId="50" xfId="0" applyFont="1" applyBorder="1" applyAlignment="1">
      <alignment horizontal="left" vertical="center" wrapText="1"/>
    </xf>
    <xf numFmtId="4" fontId="10" fillId="4" borderId="2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7" fillId="0" borderId="0" xfId="0" applyNumberFormat="1" applyFont="1" applyAlignment="1">
      <alignment horizontal="left" vertical="center"/>
    </xf>
    <xf numFmtId="0" fontId="16" fillId="12" borderId="2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4" fontId="7" fillId="0" borderId="21" xfId="0" applyNumberFormat="1" applyFont="1" applyBorder="1" applyAlignment="1">
      <alignment horizontal="right" vertical="center" wrapText="1"/>
    </xf>
    <xf numFmtId="0" fontId="7" fillId="0" borderId="21" xfId="0" applyFont="1" applyBorder="1" applyAlignment="1">
      <alignment horizont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right" vertical="center"/>
    </xf>
    <xf numFmtId="0" fontId="21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/>
    </xf>
    <xf numFmtId="0" fontId="6" fillId="3" borderId="12" xfId="0" applyFont="1" applyFill="1" applyBorder="1" applyAlignment="1">
      <alignment horizontal="left" vertical="center" wrapText="1"/>
    </xf>
    <xf numFmtId="0" fontId="4" fillId="0" borderId="10" xfId="0" applyFont="1" applyBorder="1"/>
    <xf numFmtId="0" fontId="4" fillId="0" borderId="13" xfId="0" applyFont="1" applyBorder="1"/>
    <xf numFmtId="0" fontId="6" fillId="3" borderId="17" xfId="0" applyFont="1" applyFill="1" applyBorder="1" applyAlignment="1">
      <alignment horizontal="left" vertical="center" wrapText="1"/>
    </xf>
    <xf numFmtId="0" fontId="4" fillId="0" borderId="15" xfId="0" applyFont="1" applyBorder="1"/>
    <xf numFmtId="0" fontId="4" fillId="0" borderId="18" xfId="0" applyFont="1" applyBorder="1"/>
    <xf numFmtId="0" fontId="8" fillId="3" borderId="12" xfId="0" applyFont="1" applyFill="1" applyBorder="1" applyAlignment="1">
      <alignment horizontal="center" vertical="center" wrapText="1"/>
    </xf>
    <xf numFmtId="0" fontId="4" fillId="0" borderId="11" xfId="0" applyFont="1" applyBorder="1"/>
    <xf numFmtId="0" fontId="1" fillId="0" borderId="0" xfId="0" applyFont="1" applyAlignment="1">
      <alignment horizontal="left" vertical="center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6" xfId="0" applyFont="1" applyBorder="1"/>
    <xf numFmtId="0" fontId="6" fillId="3" borderId="7" xfId="0" applyFont="1" applyFill="1" applyBorder="1" applyAlignment="1">
      <alignment horizontal="left" vertical="center" wrapText="1"/>
    </xf>
    <xf numFmtId="0" fontId="4" fillId="0" borderId="8" xfId="0" applyFont="1" applyBorder="1"/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6" xfId="0" applyFont="1" applyBorder="1"/>
    <xf numFmtId="0" fontId="11" fillId="0" borderId="27" xfId="0" applyFont="1" applyBorder="1" applyAlignment="1">
      <alignment horizontal="left" vertical="center" wrapText="1"/>
    </xf>
    <xf numFmtId="0" fontId="4" fillId="0" borderId="27" xfId="0" applyFont="1" applyBorder="1"/>
    <xf numFmtId="0" fontId="10" fillId="3" borderId="28" xfId="0" applyFont="1" applyFill="1" applyBorder="1" applyAlignment="1">
      <alignment horizontal="left" vertical="top" wrapText="1"/>
    </xf>
    <xf numFmtId="0" fontId="4" fillId="0" borderId="29" xfId="0" applyFont="1" applyBorder="1"/>
    <xf numFmtId="0" fontId="4" fillId="0" borderId="30" xfId="0" applyFont="1" applyBorder="1"/>
    <xf numFmtId="4" fontId="9" fillId="5" borderId="19" xfId="0" applyNumberFormat="1" applyFont="1" applyFill="1" applyBorder="1" applyAlignment="1">
      <alignment horizontal="center" vertical="center" wrapText="1"/>
    </xf>
    <xf numFmtId="0" fontId="4" fillId="0" borderId="20" xfId="0" applyFont="1" applyBorder="1"/>
    <xf numFmtId="0" fontId="9" fillId="5" borderId="19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/>
    </xf>
    <xf numFmtId="4" fontId="10" fillId="4" borderId="1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4" fillId="0" borderId="32" xfId="0" applyFont="1" applyBorder="1" applyAlignment="1">
      <alignment horizontal="left" vertical="center" wrapText="1"/>
    </xf>
    <xf numFmtId="0" fontId="4" fillId="0" borderId="39" xfId="0" applyFont="1" applyBorder="1"/>
    <xf numFmtId="0" fontId="4" fillId="0" borderId="33" xfId="0" applyFont="1" applyBorder="1"/>
    <xf numFmtId="0" fontId="4" fillId="0" borderId="42" xfId="0" applyFont="1" applyBorder="1"/>
    <xf numFmtId="0" fontId="4" fillId="0" borderId="43" xfId="0" applyFont="1" applyBorder="1"/>
    <xf numFmtId="0" fontId="4" fillId="0" borderId="44" xfId="0" applyFont="1" applyBorder="1"/>
    <xf numFmtId="0" fontId="4" fillId="0" borderId="45" xfId="0" applyFont="1" applyBorder="1"/>
    <xf numFmtId="0" fontId="7" fillId="0" borderId="0" xfId="0" applyFont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left" vertical="center" wrapText="1"/>
    </xf>
    <xf numFmtId="0" fontId="10" fillId="7" borderId="12" xfId="0" applyFont="1" applyFill="1" applyBorder="1" applyAlignment="1">
      <alignment horizontal="right" vertical="center"/>
    </xf>
    <xf numFmtId="0" fontId="12" fillId="7" borderId="46" xfId="0" applyFont="1" applyFill="1" applyBorder="1" applyAlignment="1">
      <alignment horizontal="center" vertical="center"/>
    </xf>
    <xf numFmtId="0" fontId="4" fillId="0" borderId="47" xfId="0" applyFont="1" applyBorder="1"/>
    <xf numFmtId="0" fontId="4" fillId="0" borderId="48" xfId="0" applyFont="1" applyBorder="1"/>
    <xf numFmtId="0" fontId="7" fillId="0" borderId="19" xfId="0" applyFont="1" applyBorder="1" applyAlignment="1">
      <alignment horizontal="left" vertical="center" wrapText="1"/>
    </xf>
    <xf numFmtId="0" fontId="4" fillId="0" borderId="50" xfId="0" applyFont="1" applyBorder="1"/>
    <xf numFmtId="0" fontId="10" fillId="4" borderId="12" xfId="0" applyFont="1" applyFill="1" applyBorder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0" fontId="10" fillId="3" borderId="12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16" fillId="10" borderId="19" xfId="0" applyFont="1" applyFill="1" applyBorder="1" applyAlignment="1">
      <alignment horizontal="center" vertical="center" wrapText="1"/>
    </xf>
    <xf numFmtId="0" fontId="10" fillId="11" borderId="12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51" xfId="0" applyFont="1" applyBorder="1" applyAlignment="1">
      <alignment horizontal="left" vertical="center" wrapText="1"/>
    </xf>
    <xf numFmtId="0" fontId="4" fillId="0" borderId="52" xfId="0" applyFont="1" applyBorder="1"/>
    <xf numFmtId="0" fontId="17" fillId="0" borderId="12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left" vertical="center" wrapText="1"/>
    </xf>
    <xf numFmtId="0" fontId="10" fillId="3" borderId="12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809625</xdr:colOff>
      <xdr:row>0</xdr:row>
      <xdr:rowOff>0</xdr:rowOff>
    </xdr:from>
    <xdr:ext cx="2047875" cy="3905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38800" y="0"/>
          <a:ext cx="2047875" cy="390525"/>
          <a:chOff x="4322063" y="3584738"/>
          <a:chExt cx="2047875" cy="390525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4322063" y="3584738"/>
            <a:ext cx="2047875" cy="390525"/>
            <a:chOff x="7953375" y="2962275"/>
            <a:chExt cx="3505200" cy="657225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7953375" y="2962275"/>
              <a:ext cx="3505200" cy="6572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 t="7442" b="7306"/>
            <a:stretch/>
          </xdr:blipFill>
          <xdr:spPr>
            <a:xfrm>
              <a:off x="7953375" y="2962275"/>
              <a:ext cx="942975" cy="657225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Shape 6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>
              <a:alphaModFix/>
            </a:blip>
            <a:srcRect l="9210" t="6181" r="10246" b="9196"/>
            <a:stretch/>
          </xdr:blipFill>
          <xdr:spPr>
            <a:xfrm>
              <a:off x="8982075" y="3038475"/>
              <a:ext cx="1104900" cy="542925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7" name="Shape 7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3">
              <a:alphaModFix/>
            </a:blip>
            <a:srcRect/>
            <a:stretch/>
          </xdr:blipFill>
          <xdr:spPr>
            <a:xfrm>
              <a:off x="10201275" y="3038475"/>
              <a:ext cx="638175" cy="523875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8" name="Shape 8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4">
              <a:alphaModFix/>
            </a:blip>
            <a:srcRect/>
            <a:stretch/>
          </xdr:blipFill>
          <xdr:spPr>
            <a:xfrm>
              <a:off x="10934700" y="3057525"/>
              <a:ext cx="523875" cy="523875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1000"/>
  <sheetViews>
    <sheetView workbookViewId="0">
      <selection activeCell="D7" sqref="D7:J7"/>
    </sheetView>
  </sheetViews>
  <sheetFormatPr defaultColWidth="14.42578125" defaultRowHeight="15" customHeight="1" x14ac:dyDescent="0.25"/>
  <cols>
    <col min="1" max="1" width="4.140625" customWidth="1"/>
    <col min="2" max="2" width="9.140625" customWidth="1"/>
    <col min="3" max="3" width="43.28515625" customWidth="1"/>
    <col min="4" max="4" width="15.85546875" customWidth="1"/>
    <col min="5" max="5" width="13.85546875" customWidth="1"/>
    <col min="6" max="6" width="14.42578125" customWidth="1"/>
    <col min="7" max="7" width="11.28515625" customWidth="1"/>
    <col min="8" max="9" width="11.5703125" customWidth="1"/>
    <col min="10" max="10" width="11.140625" customWidth="1"/>
    <col min="11" max="26" width="9.140625" customWidth="1"/>
  </cols>
  <sheetData>
    <row r="1" spans="1:26" ht="27" customHeight="1" x14ac:dyDescent="0.25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8" customHeight="1" x14ac:dyDescent="0.25">
      <c r="A2" s="109" t="s">
        <v>166</v>
      </c>
      <c r="B2" s="108"/>
      <c r="C2" s="108"/>
      <c r="D2" s="108"/>
      <c r="E2" s="108"/>
      <c r="F2" s="108"/>
      <c r="G2" s="108"/>
      <c r="H2" s="108"/>
      <c r="I2" s="108"/>
      <c r="J2" s="10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7.5" customHeight="1" x14ac:dyDescent="0.25">
      <c r="A3" s="110" t="s">
        <v>165</v>
      </c>
      <c r="B3" s="111"/>
      <c r="C3" s="111"/>
      <c r="D3" s="111"/>
      <c r="E3" s="111"/>
      <c r="F3" s="111"/>
      <c r="G3" s="111"/>
      <c r="H3" s="111"/>
      <c r="I3" s="111"/>
      <c r="J3" s="11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9.25" customHeight="1" x14ac:dyDescent="0.25">
      <c r="A4" s="113" t="s">
        <v>1</v>
      </c>
      <c r="B4" s="111"/>
      <c r="C4" s="111"/>
      <c r="D4" s="111"/>
      <c r="E4" s="111"/>
      <c r="F4" s="111"/>
      <c r="G4" s="111"/>
      <c r="H4" s="111"/>
      <c r="I4" s="111"/>
      <c r="J4" s="11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14" t="s">
        <v>2</v>
      </c>
      <c r="B5" s="115"/>
      <c r="C5" s="116"/>
      <c r="D5" s="117"/>
      <c r="E5" s="115"/>
      <c r="F5" s="115"/>
      <c r="G5" s="115"/>
      <c r="H5" s="115"/>
      <c r="I5" s="115"/>
      <c r="J5" s="118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 customHeight="1" x14ac:dyDescent="0.25">
      <c r="A6" s="119" t="s">
        <v>3</v>
      </c>
      <c r="B6" s="100"/>
      <c r="C6" s="106"/>
      <c r="D6" s="99"/>
      <c r="E6" s="100"/>
      <c r="F6" s="100"/>
      <c r="G6" s="100"/>
      <c r="H6" s="100"/>
      <c r="I6" s="100"/>
      <c r="J6" s="101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7.25" customHeight="1" x14ac:dyDescent="0.25">
      <c r="A7" s="119" t="s">
        <v>4</v>
      </c>
      <c r="B7" s="100"/>
      <c r="C7" s="106"/>
      <c r="D7" s="99"/>
      <c r="E7" s="100"/>
      <c r="F7" s="100"/>
      <c r="G7" s="100"/>
      <c r="H7" s="100"/>
      <c r="I7" s="100"/>
      <c r="J7" s="101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9.5" customHeight="1" x14ac:dyDescent="0.25">
      <c r="A8" s="119" t="s">
        <v>5</v>
      </c>
      <c r="B8" s="100"/>
      <c r="C8" s="106"/>
      <c r="D8" s="99"/>
      <c r="E8" s="100"/>
      <c r="F8" s="100"/>
      <c r="G8" s="100"/>
      <c r="H8" s="100"/>
      <c r="I8" s="100"/>
      <c r="J8" s="101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0.25" customHeight="1" x14ac:dyDescent="0.25">
      <c r="A9" s="120" t="s">
        <v>6</v>
      </c>
      <c r="B9" s="103"/>
      <c r="C9" s="121"/>
      <c r="D9" s="102"/>
      <c r="E9" s="103"/>
      <c r="F9" s="103"/>
      <c r="G9" s="103"/>
      <c r="H9" s="103"/>
      <c r="I9" s="103"/>
      <c r="J9" s="104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32.25" customHeight="1" x14ac:dyDescent="0.25">
      <c r="A11" s="105" t="s">
        <v>7</v>
      </c>
      <c r="B11" s="100"/>
      <c r="C11" s="100"/>
      <c r="D11" s="100"/>
      <c r="E11" s="100"/>
      <c r="F11" s="100"/>
      <c r="G11" s="100"/>
      <c r="H11" s="100"/>
      <c r="I11" s="100"/>
      <c r="J11" s="106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75.75" customHeight="1" x14ac:dyDescent="0.25">
      <c r="A12" s="131" t="s">
        <v>8</v>
      </c>
      <c r="B12" s="130" t="s">
        <v>9</v>
      </c>
      <c r="C12" s="130" t="s">
        <v>10</v>
      </c>
      <c r="D12" s="127" t="s">
        <v>11</v>
      </c>
      <c r="E12" s="129" t="s">
        <v>12</v>
      </c>
      <c r="F12" s="129" t="s">
        <v>13</v>
      </c>
      <c r="G12" s="130" t="s">
        <v>14</v>
      </c>
      <c r="H12" s="130" t="s">
        <v>15</v>
      </c>
      <c r="I12" s="130" t="s">
        <v>16</v>
      </c>
      <c r="J12" s="130" t="s">
        <v>17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128"/>
      <c r="B13" s="128"/>
      <c r="C13" s="128"/>
      <c r="D13" s="128"/>
      <c r="E13" s="128"/>
      <c r="F13" s="128"/>
      <c r="G13" s="128"/>
      <c r="H13" s="128"/>
      <c r="I13" s="128"/>
      <c r="J13" s="128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5">
        <v>1</v>
      </c>
      <c r="B14" s="5" t="s">
        <v>18</v>
      </c>
      <c r="C14" s="6" t="s">
        <v>19</v>
      </c>
      <c r="D14" s="7">
        <f>'L41.01 ΚΤΗΡΙΑΚ ΥΠΟΔ ΠΕΡΙΒΑΛΛ'!G26</f>
        <v>80050</v>
      </c>
      <c r="E14" s="7">
        <f>'L41.01 ΚΤΗΡΙΑΚ ΥΠΟΔ ΠΕΡΙΒΑΛΛ'!H26</f>
        <v>13608.5</v>
      </c>
      <c r="F14" s="7">
        <f>'L41.01 ΚΤΗΡΙΑΚ ΥΠΟΔ ΠΕΡΙΒΑΛΛ'!I26</f>
        <v>93658.5</v>
      </c>
      <c r="G14" s="8">
        <v>20000</v>
      </c>
      <c r="H14" s="8">
        <v>1000</v>
      </c>
      <c r="I14" s="8">
        <v>140</v>
      </c>
      <c r="J14" s="9">
        <f t="shared" ref="J14:J21" si="0">ROUND(F14/$F$22,4)</f>
        <v>0.91239999999999999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21.75" customHeight="1" x14ac:dyDescent="0.25">
      <c r="A15" s="5">
        <v>2</v>
      </c>
      <c r="B15" s="5" t="s">
        <v>20</v>
      </c>
      <c r="C15" s="6" t="s">
        <v>21</v>
      </c>
      <c r="D15" s="7">
        <f>'L41.02 ΜΗΧΑΝΟΛ ΕΞΟΠΛ'!G13</f>
        <v>7050</v>
      </c>
      <c r="E15" s="7">
        <f>'L41.02 ΜΗΧΑΝΟΛ ΕΞΟΠΛ'!H13</f>
        <v>1198.5</v>
      </c>
      <c r="F15" s="7">
        <f>'L41.02 ΜΗΧΑΝΟΛ ΕΞΟΠΛ'!I13</f>
        <v>8248.5</v>
      </c>
      <c r="G15" s="8">
        <v>20000</v>
      </c>
      <c r="H15" s="8">
        <v>1000</v>
      </c>
      <c r="I15" s="8">
        <v>140</v>
      </c>
      <c r="J15" s="9">
        <f t="shared" si="0"/>
        <v>8.0399999999999999E-2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1.75" customHeight="1" x14ac:dyDescent="0.25">
      <c r="A16" s="5">
        <v>3</v>
      </c>
      <c r="B16" s="5" t="s">
        <v>22</v>
      </c>
      <c r="C16" s="6" t="s">
        <v>23</v>
      </c>
      <c r="D16" s="7">
        <f>'L41... ΛΟΙΠΑ'!F10</f>
        <v>20</v>
      </c>
      <c r="E16" s="7">
        <f>'L41... ΛΟΙΠΑ'!G10</f>
        <v>3.4</v>
      </c>
      <c r="F16" s="7">
        <f>'L41... ΛΟΙΠΑ'!H10</f>
        <v>23.4</v>
      </c>
      <c r="G16" s="8">
        <v>20000</v>
      </c>
      <c r="H16" s="8">
        <v>1000</v>
      </c>
      <c r="I16" s="8">
        <v>140</v>
      </c>
      <c r="J16" s="9">
        <f t="shared" si="0"/>
        <v>2.0000000000000001E-4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1.75" customHeight="1" x14ac:dyDescent="0.25">
      <c r="A17" s="5">
        <v>4</v>
      </c>
      <c r="B17" s="5" t="s">
        <v>24</v>
      </c>
      <c r="C17" s="6" t="s">
        <v>25</v>
      </c>
      <c r="D17" s="7">
        <f>'L41... ΛΟΙΠΑ'!F22</f>
        <v>0</v>
      </c>
      <c r="E17" s="7">
        <f>'L41... ΛΟΙΠΑ'!G22</f>
        <v>0</v>
      </c>
      <c r="F17" s="7">
        <f>'L41... ΛΟΙΠΑ'!H22</f>
        <v>0</v>
      </c>
      <c r="G17" s="8">
        <v>20000</v>
      </c>
      <c r="H17" s="8">
        <v>1000</v>
      </c>
      <c r="I17" s="8">
        <v>140</v>
      </c>
      <c r="J17" s="9">
        <f t="shared" si="0"/>
        <v>0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45" x14ac:dyDescent="0.25">
      <c r="A18" s="5">
        <v>5</v>
      </c>
      <c r="B18" s="5" t="s">
        <v>26</v>
      </c>
      <c r="C18" s="6" t="s">
        <v>27</v>
      </c>
      <c r="D18" s="7">
        <f>'L41... ΛΟΙΠΑ'!F35</f>
        <v>100</v>
      </c>
      <c r="E18" s="7">
        <f>'L41... ΛΟΙΠΑ'!G35</f>
        <v>17</v>
      </c>
      <c r="F18" s="7">
        <f>'L41... ΛΟΙΠΑ'!H35</f>
        <v>117</v>
      </c>
      <c r="G18" s="8">
        <v>20000</v>
      </c>
      <c r="H18" s="8">
        <v>1000</v>
      </c>
      <c r="I18" s="8">
        <v>140</v>
      </c>
      <c r="J18" s="9">
        <f t="shared" si="0"/>
        <v>1.1000000000000001E-3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5">
      <c r="A19" s="5">
        <v>6</v>
      </c>
      <c r="B19" s="5" t="s">
        <v>28</v>
      </c>
      <c r="C19" s="6" t="s">
        <v>29</v>
      </c>
      <c r="D19" s="7">
        <f>'L41... ΛΟΙΠΑ'!F48</f>
        <v>120</v>
      </c>
      <c r="E19" s="7">
        <f>'L41... ΛΟΙΠΑ'!G48</f>
        <v>20.399999999999999</v>
      </c>
      <c r="F19" s="7">
        <f>'L41... ΛΟΙΠΑ'!H48</f>
        <v>140.4</v>
      </c>
      <c r="G19" s="8">
        <v>20000</v>
      </c>
      <c r="H19" s="8">
        <v>1000</v>
      </c>
      <c r="I19" s="8">
        <v>140</v>
      </c>
      <c r="J19" s="9">
        <f t="shared" si="0"/>
        <v>1.4E-3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20.25" customHeight="1" x14ac:dyDescent="0.25">
      <c r="A20" s="5">
        <v>7</v>
      </c>
      <c r="B20" s="5" t="s">
        <v>30</v>
      </c>
      <c r="C20" s="6" t="s">
        <v>31</v>
      </c>
      <c r="D20" s="7">
        <f>'L41... ΛΟΙΠΑ'!F61</f>
        <v>140</v>
      </c>
      <c r="E20" s="7">
        <f>'L41... ΛΟΙΠΑ'!G61</f>
        <v>23.8</v>
      </c>
      <c r="F20" s="7">
        <f>'L41... ΛΟΙΠΑ'!H61</f>
        <v>163.80000000000001</v>
      </c>
      <c r="G20" s="8">
        <v>20000</v>
      </c>
      <c r="H20" s="8">
        <v>1000</v>
      </c>
      <c r="I20" s="8">
        <v>140</v>
      </c>
      <c r="J20" s="9">
        <f t="shared" si="0"/>
        <v>1.6000000000000001E-3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50.25" customHeight="1" x14ac:dyDescent="0.25">
      <c r="A21" s="5">
        <v>8</v>
      </c>
      <c r="B21" s="5" t="s">
        <v>32</v>
      </c>
      <c r="C21" s="6" t="s">
        <v>33</v>
      </c>
      <c r="D21" s="7">
        <f>'L41... ΛΟΙΠΑ'!F74</f>
        <v>260</v>
      </c>
      <c r="E21" s="7">
        <f>'L41... ΛΟΙΠΑ'!G74</f>
        <v>44.2</v>
      </c>
      <c r="F21" s="7">
        <f>'L41... ΛΟΙΠΑ'!H74</f>
        <v>304.2</v>
      </c>
      <c r="G21" s="8">
        <v>20000</v>
      </c>
      <c r="H21" s="8">
        <v>1000</v>
      </c>
      <c r="I21" s="8">
        <v>140</v>
      </c>
      <c r="J21" s="9">
        <f t="shared" si="0"/>
        <v>3.0000000000000001E-3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 x14ac:dyDescent="0.25">
      <c r="A22" s="10"/>
      <c r="B22" s="10"/>
      <c r="C22" s="11" t="s">
        <v>34</v>
      </c>
      <c r="D22" s="12">
        <f t="shared" ref="D22:J22" si="1">SUM(D14:D21)</f>
        <v>87740</v>
      </c>
      <c r="E22" s="12">
        <f t="shared" si="1"/>
        <v>14915.8</v>
      </c>
      <c r="F22" s="13">
        <f t="shared" si="1"/>
        <v>102655.79999999999</v>
      </c>
      <c r="G22" s="14">
        <f t="shared" si="1"/>
        <v>160000</v>
      </c>
      <c r="H22" s="15">
        <f t="shared" si="1"/>
        <v>8000</v>
      </c>
      <c r="I22" s="16">
        <f t="shared" si="1"/>
        <v>1120</v>
      </c>
      <c r="J22" s="17">
        <f t="shared" si="1"/>
        <v>1.0001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 x14ac:dyDescent="0.25">
      <c r="A23" s="18" t="s">
        <v>35</v>
      </c>
      <c r="B23" s="18"/>
      <c r="C23" s="18"/>
      <c r="D23" s="18"/>
      <c r="E23" s="18"/>
      <c r="F23" s="18"/>
      <c r="G23" s="132">
        <f>G22+H22+I22</f>
        <v>169120</v>
      </c>
      <c r="H23" s="103"/>
      <c r="I23" s="104"/>
      <c r="J23" s="18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26.25" customHeight="1" x14ac:dyDescent="0.25">
      <c r="A24" s="133" t="s">
        <v>36</v>
      </c>
      <c r="B24" s="108"/>
      <c r="C24" s="108"/>
      <c r="D24" s="108"/>
      <c r="E24" s="108"/>
      <c r="F24" s="108"/>
      <c r="G24" s="108"/>
      <c r="H24" s="108"/>
      <c r="I24" s="108"/>
      <c r="J24" s="108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6.25" customHeight="1" x14ac:dyDescent="0.25">
      <c r="A25" s="122" t="s">
        <v>37</v>
      </c>
      <c r="B25" s="123"/>
      <c r="C25" s="123"/>
      <c r="D25" s="123"/>
      <c r="E25" s="123"/>
      <c r="F25" s="123"/>
      <c r="G25" s="123"/>
      <c r="H25" s="123"/>
      <c r="I25" s="123"/>
      <c r="J25" s="123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74.25" customHeight="1" x14ac:dyDescent="0.25">
      <c r="A26" s="124" t="s">
        <v>38</v>
      </c>
      <c r="B26" s="125"/>
      <c r="C26" s="125"/>
      <c r="D26" s="125"/>
      <c r="E26" s="125"/>
      <c r="F26" s="125"/>
      <c r="G26" s="125"/>
      <c r="H26" s="125"/>
      <c r="I26" s="125"/>
      <c r="J26" s="126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63" customHeight="1" x14ac:dyDescent="0.2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2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 x14ac:dyDescent="0.2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5">
      <c r="A71" s="3"/>
      <c r="B71" s="3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5">
      <c r="A72" s="3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5">
      <c r="A73" s="3"/>
      <c r="B73" s="3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5">
      <c r="A74" s="3"/>
      <c r="B74" s="3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5">
      <c r="A75" s="3"/>
      <c r="B75" s="3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5">
      <c r="A76" s="3"/>
      <c r="B76" s="3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5">
      <c r="A77" s="3"/>
      <c r="B77" s="3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5">
      <c r="A78" s="3"/>
      <c r="B78" s="3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5">
      <c r="A79" s="3"/>
      <c r="B79" s="3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5">
      <c r="A80" s="3"/>
      <c r="B80" s="3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5">
      <c r="A81" s="3"/>
      <c r="B81" s="3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5">
      <c r="A82" s="3"/>
      <c r="B82" s="3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5">
      <c r="A83" s="3"/>
      <c r="B83" s="3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5">
      <c r="A84" s="3"/>
      <c r="B84" s="3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5">
      <c r="A85" s="3"/>
      <c r="B85" s="3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5">
      <c r="A86" s="3"/>
      <c r="B86" s="3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5">
      <c r="A87" s="3"/>
      <c r="B87" s="3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5">
      <c r="A88" s="3"/>
      <c r="B88" s="3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5">
      <c r="A89" s="3"/>
      <c r="B89" s="3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5">
      <c r="A90" s="3"/>
      <c r="B90" s="3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5">
      <c r="A91" s="3"/>
      <c r="B91" s="3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5">
      <c r="A92" s="3"/>
      <c r="B92" s="3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5">
      <c r="A93" s="3"/>
      <c r="B93" s="3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5">
      <c r="A94" s="3"/>
      <c r="B94" s="3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5">
      <c r="A95" s="3"/>
      <c r="B95" s="3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5">
      <c r="A96" s="3"/>
      <c r="B96" s="3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5">
      <c r="A97" s="3"/>
      <c r="B97" s="3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5">
      <c r="A98" s="3"/>
      <c r="B98" s="3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5">
      <c r="A99" s="3"/>
      <c r="B99" s="3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5">
      <c r="A100" s="3"/>
      <c r="B100" s="3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5">
      <c r="A101" s="3"/>
      <c r="B101" s="3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5">
      <c r="A102" s="3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5">
      <c r="A103" s="3"/>
      <c r="B103" s="3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5">
      <c r="A104" s="3"/>
      <c r="B104" s="3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5">
      <c r="A105" s="3"/>
      <c r="B105" s="3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5">
      <c r="A106" s="3"/>
      <c r="B106" s="3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5">
      <c r="A107" s="3"/>
      <c r="B107" s="3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5">
      <c r="A108" s="3"/>
      <c r="B108" s="3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5">
      <c r="A109" s="3"/>
      <c r="B109" s="3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5">
      <c r="A110" s="3"/>
      <c r="B110" s="3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5">
      <c r="A111" s="3"/>
      <c r="B111" s="3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5">
      <c r="A112" s="3"/>
      <c r="B112" s="3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5">
      <c r="A113" s="3"/>
      <c r="B113" s="3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5">
      <c r="A114" s="3"/>
      <c r="B114" s="3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5">
      <c r="A115" s="3"/>
      <c r="B115" s="3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5">
      <c r="A116" s="3"/>
      <c r="B116" s="3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5">
      <c r="A117" s="3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5">
      <c r="A118" s="3"/>
      <c r="B118" s="3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5">
      <c r="A119" s="3"/>
      <c r="B119" s="3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5">
      <c r="A120" s="3"/>
      <c r="B120" s="3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5">
      <c r="A121" s="3"/>
      <c r="B121" s="3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5">
      <c r="A122" s="3"/>
      <c r="B122" s="3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5">
      <c r="A123" s="3"/>
      <c r="B123" s="3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5">
      <c r="A124" s="3"/>
      <c r="B124" s="3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5">
      <c r="A125" s="3"/>
      <c r="B125" s="3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5">
      <c r="A126" s="3"/>
      <c r="B126" s="3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5">
      <c r="A127" s="3"/>
      <c r="B127" s="3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5">
      <c r="A128" s="3"/>
      <c r="B128" s="3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5">
      <c r="A129" s="3"/>
      <c r="B129" s="3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5">
      <c r="A130" s="3"/>
      <c r="B130" s="3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5">
      <c r="A131" s="3"/>
      <c r="B131" s="3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5">
      <c r="A132" s="3"/>
      <c r="B132" s="3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5">
      <c r="A133" s="3"/>
      <c r="B133" s="3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5">
      <c r="A134" s="3"/>
      <c r="B134" s="3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5">
      <c r="A135" s="3"/>
      <c r="B135" s="3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5">
      <c r="A136" s="3"/>
      <c r="B136" s="3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5">
      <c r="A137" s="3"/>
      <c r="B137" s="3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5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5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5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5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5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5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5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5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5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5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5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5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5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5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5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5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5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5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5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5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5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5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5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5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5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5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5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5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5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5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5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5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5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5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5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5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5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5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5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5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5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5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5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5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5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5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5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5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5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5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5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5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5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5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5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5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5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5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5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5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5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5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5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5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5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5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5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5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5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5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5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5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5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5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5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5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5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5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5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5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5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5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5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5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5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5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5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5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5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5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5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5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5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5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5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5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5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5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5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5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5">
      <c r="A238" s="3"/>
      <c r="B238" s="3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5">
      <c r="A239" s="3"/>
      <c r="B239" s="3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5">
      <c r="A240" s="3"/>
      <c r="B240" s="3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5">
      <c r="A241" s="3"/>
      <c r="B241" s="3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5">
      <c r="A242" s="3"/>
      <c r="B242" s="3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5">
      <c r="A243" s="3"/>
      <c r="B243" s="3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5">
      <c r="A244" s="3"/>
      <c r="B244" s="3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5">
      <c r="A245" s="3"/>
      <c r="B245" s="3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5">
      <c r="A246" s="3"/>
      <c r="B246" s="3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5">
      <c r="A247" s="3"/>
      <c r="B247" s="3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5">
      <c r="A248" s="3"/>
      <c r="B248" s="3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5">
      <c r="A249" s="3"/>
      <c r="B249" s="3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5">
      <c r="A250" s="3"/>
      <c r="B250" s="3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5">
      <c r="A251" s="3"/>
      <c r="B251" s="3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5">
      <c r="A252" s="3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5">
      <c r="A253" s="3"/>
      <c r="B253" s="3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5">
      <c r="A254" s="3"/>
      <c r="B254" s="3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5">
      <c r="A255" s="3"/>
      <c r="B255" s="3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5">
      <c r="A256" s="3"/>
      <c r="B256" s="3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5">
      <c r="A257" s="3"/>
      <c r="B257" s="3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5">
      <c r="A258" s="3"/>
      <c r="B258" s="3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5">
      <c r="A259" s="3"/>
      <c r="B259" s="3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5">
      <c r="A260" s="3"/>
      <c r="B260" s="3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5">
      <c r="A261" s="3"/>
      <c r="B261" s="3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5">
      <c r="A262" s="3"/>
      <c r="B262" s="3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5">
      <c r="A263" s="3"/>
      <c r="B263" s="3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5">
      <c r="A264" s="3"/>
      <c r="B264" s="3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5">
      <c r="A265" s="3"/>
      <c r="B265" s="3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5">
      <c r="A266" s="3"/>
      <c r="B266" s="3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5">
      <c r="A267" s="3"/>
      <c r="B267" s="3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5">
      <c r="A268" s="3"/>
      <c r="B268" s="3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5">
      <c r="A269" s="3"/>
      <c r="B269" s="3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5">
      <c r="A270" s="3"/>
      <c r="B270" s="3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5">
      <c r="A271" s="3"/>
      <c r="B271" s="3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5">
      <c r="A272" s="3"/>
      <c r="B272" s="3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5">
      <c r="A273" s="3"/>
      <c r="B273" s="3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5">
      <c r="A274" s="3"/>
      <c r="B274" s="3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5">
      <c r="A275" s="3"/>
      <c r="B275" s="3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5">
      <c r="A276" s="3"/>
      <c r="B276" s="3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5">
      <c r="A277" s="3"/>
      <c r="B277" s="3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5">
      <c r="A278" s="3"/>
      <c r="B278" s="3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5">
      <c r="A279" s="3"/>
      <c r="B279" s="3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5">
      <c r="A280" s="3"/>
      <c r="B280" s="3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5">
      <c r="A281" s="3"/>
      <c r="B281" s="3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5">
      <c r="A282" s="3"/>
      <c r="B282" s="3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5">
      <c r="A283" s="3"/>
      <c r="B283" s="3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5">
      <c r="A284" s="3"/>
      <c r="B284" s="3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5">
      <c r="A285" s="3"/>
      <c r="B285" s="3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5">
      <c r="A286" s="3"/>
      <c r="B286" s="3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5">
      <c r="A287" s="3"/>
      <c r="B287" s="3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5">
      <c r="A288" s="3"/>
      <c r="B288" s="3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5">
      <c r="A289" s="3"/>
      <c r="B289" s="3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5">
      <c r="A290" s="3"/>
      <c r="B290" s="3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5">
      <c r="A291" s="3"/>
      <c r="B291" s="3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5">
      <c r="A292" s="3"/>
      <c r="B292" s="3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5">
      <c r="A293" s="3"/>
      <c r="B293" s="3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5">
      <c r="A294" s="3"/>
      <c r="B294" s="3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5">
      <c r="A295" s="3"/>
      <c r="B295" s="3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5">
      <c r="A296" s="3"/>
      <c r="B296" s="3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5">
      <c r="A297" s="3"/>
      <c r="B297" s="3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5">
      <c r="A298" s="3"/>
      <c r="B298" s="3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5">
      <c r="A299" s="3"/>
      <c r="B299" s="3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5">
      <c r="A300" s="3"/>
      <c r="B300" s="3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5">
      <c r="A301" s="3"/>
      <c r="B301" s="3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5">
      <c r="A302" s="3"/>
      <c r="B302" s="3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5">
      <c r="A303" s="3"/>
      <c r="B303" s="3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5">
      <c r="A304" s="3"/>
      <c r="B304" s="3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5">
      <c r="A305" s="3"/>
      <c r="B305" s="3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5">
      <c r="A306" s="3"/>
      <c r="B306" s="3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5">
      <c r="A307" s="3"/>
      <c r="B307" s="3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5">
      <c r="A308" s="3"/>
      <c r="B308" s="3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5">
      <c r="A309" s="3"/>
      <c r="B309" s="3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5">
      <c r="A310" s="3"/>
      <c r="B310" s="3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5">
      <c r="A311" s="3"/>
      <c r="B311" s="3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5">
      <c r="A312" s="3"/>
      <c r="B312" s="3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5">
      <c r="A313" s="3"/>
      <c r="B313" s="3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5">
      <c r="A314" s="3"/>
      <c r="B314" s="3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5">
      <c r="A315" s="3"/>
      <c r="B315" s="3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5">
      <c r="A316" s="3"/>
      <c r="B316" s="3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5">
      <c r="A317" s="3"/>
      <c r="B317" s="3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5">
      <c r="A318" s="3"/>
      <c r="B318" s="3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5">
      <c r="A319" s="3"/>
      <c r="B319" s="3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5">
      <c r="A320" s="3"/>
      <c r="B320" s="3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5">
      <c r="A321" s="3"/>
      <c r="B321" s="3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5">
      <c r="A322" s="3"/>
      <c r="B322" s="3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5">
      <c r="A323" s="3"/>
      <c r="B323" s="3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5">
      <c r="A324" s="3"/>
      <c r="B324" s="3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5">
      <c r="A325" s="3"/>
      <c r="B325" s="3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5">
      <c r="A326" s="3"/>
      <c r="B326" s="3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5">
      <c r="A327" s="3"/>
      <c r="B327" s="3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5">
      <c r="A328" s="3"/>
      <c r="B328" s="3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5">
      <c r="A329" s="3"/>
      <c r="B329" s="3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5">
      <c r="A330" s="3"/>
      <c r="B330" s="3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5">
      <c r="A331" s="3"/>
      <c r="B331" s="3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5">
      <c r="A332" s="3"/>
      <c r="B332" s="3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5">
      <c r="A333" s="3"/>
      <c r="B333" s="3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5">
      <c r="A334" s="3"/>
      <c r="B334" s="3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5">
      <c r="A335" s="3"/>
      <c r="B335" s="3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5">
      <c r="A336" s="3"/>
      <c r="B336" s="3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5">
      <c r="A337" s="3"/>
      <c r="B337" s="3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5">
      <c r="A338" s="3"/>
      <c r="B338" s="3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5">
      <c r="A339" s="3"/>
      <c r="B339" s="3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5">
      <c r="A340" s="3"/>
      <c r="B340" s="3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5">
      <c r="A341" s="3"/>
      <c r="B341" s="3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5">
      <c r="A342" s="3"/>
      <c r="B342" s="3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5">
      <c r="A343" s="3"/>
      <c r="B343" s="3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5">
      <c r="A344" s="3"/>
      <c r="B344" s="3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5">
      <c r="A345" s="3"/>
      <c r="B345" s="3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5">
      <c r="A346" s="3"/>
      <c r="B346" s="3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5">
      <c r="A347" s="3"/>
      <c r="B347" s="3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5">
      <c r="A348" s="3"/>
      <c r="B348" s="3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5">
      <c r="A349" s="3"/>
      <c r="B349" s="3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5">
      <c r="A350" s="3"/>
      <c r="B350" s="3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5">
      <c r="A351" s="3"/>
      <c r="B351" s="3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5">
      <c r="A352" s="3"/>
      <c r="B352" s="3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5">
      <c r="A353" s="3"/>
      <c r="B353" s="3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5">
      <c r="A354" s="3"/>
      <c r="B354" s="3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5">
      <c r="A355" s="3"/>
      <c r="B355" s="3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5">
      <c r="A356" s="3"/>
      <c r="B356" s="3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5">
      <c r="A357" s="3"/>
      <c r="B357" s="3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5">
      <c r="A358" s="3"/>
      <c r="B358" s="3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5">
      <c r="A359" s="3"/>
      <c r="B359" s="3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5">
      <c r="A360" s="3"/>
      <c r="B360" s="3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5">
      <c r="A361" s="3"/>
      <c r="B361" s="3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5">
      <c r="A362" s="3"/>
      <c r="B362" s="3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5">
      <c r="A363" s="3"/>
      <c r="B363" s="3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5">
      <c r="A364" s="3"/>
      <c r="B364" s="3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5">
      <c r="A365" s="3"/>
      <c r="B365" s="3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5">
      <c r="A366" s="3"/>
      <c r="B366" s="3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5">
      <c r="A367" s="3"/>
      <c r="B367" s="3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5">
      <c r="A368" s="3"/>
      <c r="B368" s="3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5">
      <c r="A369" s="3"/>
      <c r="B369" s="3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5">
      <c r="A370" s="3"/>
      <c r="B370" s="3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5">
      <c r="A371" s="3"/>
      <c r="B371" s="3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5">
      <c r="A372" s="3"/>
      <c r="B372" s="3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5">
      <c r="A373" s="3"/>
      <c r="B373" s="3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5">
      <c r="A374" s="3"/>
      <c r="B374" s="3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5">
      <c r="A375" s="3"/>
      <c r="B375" s="3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5">
      <c r="A376" s="3"/>
      <c r="B376" s="3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5">
      <c r="A377" s="3"/>
      <c r="B377" s="3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5">
      <c r="A378" s="3"/>
      <c r="B378" s="3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5">
      <c r="A379" s="3"/>
      <c r="B379" s="3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5">
      <c r="A380" s="3"/>
      <c r="B380" s="3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5">
      <c r="A381" s="3"/>
      <c r="B381" s="3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5">
      <c r="A382" s="3"/>
      <c r="B382" s="3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5">
      <c r="A383" s="3"/>
      <c r="B383" s="3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5">
      <c r="A384" s="3"/>
      <c r="B384" s="3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5">
      <c r="A385" s="3"/>
      <c r="B385" s="3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5">
      <c r="A386" s="3"/>
      <c r="B386" s="3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5">
      <c r="A387" s="3"/>
      <c r="B387" s="3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5">
      <c r="A388" s="3"/>
      <c r="B388" s="3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5">
      <c r="A389" s="3"/>
      <c r="B389" s="3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5">
      <c r="A390" s="3"/>
      <c r="B390" s="3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5">
      <c r="A391" s="3"/>
      <c r="B391" s="3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5">
      <c r="A392" s="3"/>
      <c r="B392" s="3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5">
      <c r="A393" s="3"/>
      <c r="B393" s="3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5">
      <c r="A394" s="3"/>
      <c r="B394" s="3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5">
      <c r="A395" s="3"/>
      <c r="B395" s="3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5">
      <c r="A396" s="3"/>
      <c r="B396" s="3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5">
      <c r="A397" s="3"/>
      <c r="B397" s="3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5">
      <c r="A398" s="3"/>
      <c r="B398" s="3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5">
      <c r="A399" s="3"/>
      <c r="B399" s="3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5">
      <c r="A400" s="3"/>
      <c r="B400" s="3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5">
      <c r="A401" s="3"/>
      <c r="B401" s="3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5">
      <c r="A402" s="3"/>
      <c r="B402" s="3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5">
      <c r="A403" s="3"/>
      <c r="B403" s="3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5">
      <c r="A404" s="3"/>
      <c r="B404" s="3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5">
      <c r="A405" s="3"/>
      <c r="B405" s="3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5">
      <c r="A406" s="3"/>
      <c r="B406" s="3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5">
      <c r="A407" s="3"/>
      <c r="B407" s="3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5">
      <c r="A408" s="3"/>
      <c r="B408" s="3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5">
      <c r="A409" s="3"/>
      <c r="B409" s="3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5">
      <c r="A410" s="3"/>
      <c r="B410" s="3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5">
      <c r="A411" s="3"/>
      <c r="B411" s="3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5">
      <c r="A412" s="3"/>
      <c r="B412" s="3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5">
      <c r="A413" s="3"/>
      <c r="B413" s="3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5">
      <c r="A414" s="3"/>
      <c r="B414" s="3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5">
      <c r="A415" s="3"/>
      <c r="B415" s="3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5">
      <c r="A416" s="3"/>
      <c r="B416" s="3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5">
      <c r="A417" s="3"/>
      <c r="B417" s="3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5">
      <c r="A418" s="3"/>
      <c r="B418" s="3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5">
      <c r="A419" s="3"/>
      <c r="B419" s="3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5">
      <c r="A420" s="3"/>
      <c r="B420" s="3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5">
      <c r="A421" s="3"/>
      <c r="B421" s="3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5">
      <c r="A422" s="3"/>
      <c r="B422" s="3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5">
      <c r="A423" s="3"/>
      <c r="B423" s="3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5">
      <c r="A424" s="3"/>
      <c r="B424" s="3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5">
      <c r="A425" s="3"/>
      <c r="B425" s="3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5">
      <c r="A426" s="3"/>
      <c r="B426" s="3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5">
      <c r="A427" s="3"/>
      <c r="B427" s="3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5">
      <c r="A428" s="3"/>
      <c r="B428" s="3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5">
      <c r="A429" s="3"/>
      <c r="B429" s="3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5">
      <c r="A430" s="3"/>
      <c r="B430" s="3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5">
      <c r="A431" s="3"/>
      <c r="B431" s="3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5">
      <c r="A432" s="3"/>
      <c r="B432" s="3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5">
      <c r="A433" s="3"/>
      <c r="B433" s="3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5">
      <c r="A434" s="3"/>
      <c r="B434" s="3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5">
      <c r="A435" s="3"/>
      <c r="B435" s="3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5">
      <c r="A436" s="3"/>
      <c r="B436" s="3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5">
      <c r="A437" s="3"/>
      <c r="B437" s="3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5">
      <c r="A438" s="3"/>
      <c r="B438" s="3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5">
      <c r="A439" s="3"/>
      <c r="B439" s="3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5">
      <c r="A440" s="3"/>
      <c r="B440" s="3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5">
      <c r="A441" s="3"/>
      <c r="B441" s="3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5">
      <c r="A442" s="3"/>
      <c r="B442" s="3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5">
      <c r="A443" s="3"/>
      <c r="B443" s="3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5">
      <c r="A444" s="3"/>
      <c r="B444" s="3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5">
      <c r="A445" s="3"/>
      <c r="B445" s="3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5">
      <c r="A446" s="3"/>
      <c r="B446" s="3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5">
      <c r="A447" s="3"/>
      <c r="B447" s="3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5">
      <c r="A448" s="3"/>
      <c r="B448" s="3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5">
      <c r="A449" s="3"/>
      <c r="B449" s="3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5">
      <c r="A450" s="3"/>
      <c r="B450" s="3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5">
      <c r="A451" s="3"/>
      <c r="B451" s="3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5">
      <c r="A452" s="3"/>
      <c r="B452" s="3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5">
      <c r="A453" s="3"/>
      <c r="B453" s="3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5">
      <c r="A454" s="3"/>
      <c r="B454" s="3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5">
      <c r="A455" s="3"/>
      <c r="B455" s="3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5">
      <c r="A456" s="3"/>
      <c r="B456" s="3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5">
      <c r="A457" s="3"/>
      <c r="B457" s="3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5">
      <c r="A458" s="3"/>
      <c r="B458" s="3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5">
      <c r="A459" s="3"/>
      <c r="B459" s="3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5">
      <c r="A460" s="3"/>
      <c r="B460" s="3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5">
      <c r="A461" s="3"/>
      <c r="B461" s="3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5">
      <c r="A462" s="3"/>
      <c r="B462" s="3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5">
      <c r="A463" s="3"/>
      <c r="B463" s="3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5">
      <c r="A464" s="3"/>
      <c r="B464" s="3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5">
      <c r="A465" s="3"/>
      <c r="B465" s="3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5">
      <c r="A466" s="3"/>
      <c r="B466" s="3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5">
      <c r="A467" s="3"/>
      <c r="B467" s="3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5">
      <c r="A468" s="3"/>
      <c r="B468" s="3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5">
      <c r="A469" s="3"/>
      <c r="B469" s="3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5">
      <c r="A470" s="3"/>
      <c r="B470" s="3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5">
      <c r="A471" s="3"/>
      <c r="B471" s="3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5">
      <c r="A472" s="3"/>
      <c r="B472" s="3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5">
      <c r="A473" s="3"/>
      <c r="B473" s="3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5">
      <c r="A474" s="3"/>
      <c r="B474" s="3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5">
      <c r="A475" s="3"/>
      <c r="B475" s="3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5">
      <c r="A476" s="3"/>
      <c r="B476" s="3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5">
      <c r="A477" s="3"/>
      <c r="B477" s="3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5">
      <c r="A478" s="3"/>
      <c r="B478" s="3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5">
      <c r="A479" s="3"/>
      <c r="B479" s="3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5">
      <c r="A480" s="3"/>
      <c r="B480" s="3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5">
      <c r="A481" s="3"/>
      <c r="B481" s="3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5">
      <c r="A482" s="3"/>
      <c r="B482" s="3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5">
      <c r="A483" s="3"/>
      <c r="B483" s="3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5">
      <c r="A484" s="3"/>
      <c r="B484" s="3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5">
      <c r="A485" s="3"/>
      <c r="B485" s="3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5">
      <c r="A486" s="3"/>
      <c r="B486" s="3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5">
      <c r="A487" s="3"/>
      <c r="B487" s="3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5">
      <c r="A488" s="3"/>
      <c r="B488" s="3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5">
      <c r="A489" s="3"/>
      <c r="B489" s="3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5">
      <c r="A490" s="3"/>
      <c r="B490" s="3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5">
      <c r="A491" s="3"/>
      <c r="B491" s="3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5">
      <c r="A492" s="3"/>
      <c r="B492" s="3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5">
      <c r="A493" s="3"/>
      <c r="B493" s="3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5">
      <c r="A494" s="3"/>
      <c r="B494" s="3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5">
      <c r="A495" s="3"/>
      <c r="B495" s="3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5">
      <c r="A496" s="3"/>
      <c r="B496" s="3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5">
      <c r="A497" s="3"/>
      <c r="B497" s="3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5">
      <c r="A498" s="3"/>
      <c r="B498" s="3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5">
      <c r="A499" s="3"/>
      <c r="B499" s="3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5">
      <c r="A500" s="3"/>
      <c r="B500" s="3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5">
      <c r="A501" s="3"/>
      <c r="B501" s="3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5">
      <c r="A502" s="3"/>
      <c r="B502" s="3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5">
      <c r="A503" s="3"/>
      <c r="B503" s="3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5">
      <c r="A504" s="3"/>
      <c r="B504" s="3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5">
      <c r="A505" s="3"/>
      <c r="B505" s="3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5">
      <c r="A506" s="3"/>
      <c r="B506" s="3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5">
      <c r="A507" s="3"/>
      <c r="B507" s="3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5">
      <c r="A508" s="3"/>
      <c r="B508" s="3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5">
      <c r="A509" s="3"/>
      <c r="B509" s="3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5">
      <c r="A510" s="3"/>
      <c r="B510" s="3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5">
      <c r="A511" s="3"/>
      <c r="B511" s="3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5">
      <c r="A512" s="3"/>
      <c r="B512" s="3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5">
      <c r="A513" s="3"/>
      <c r="B513" s="3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5">
      <c r="A514" s="3"/>
      <c r="B514" s="3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5">
      <c r="A515" s="3"/>
      <c r="B515" s="3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5">
      <c r="A516" s="3"/>
      <c r="B516" s="3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5">
      <c r="A517" s="3"/>
      <c r="B517" s="3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5">
      <c r="A518" s="3"/>
      <c r="B518" s="3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5">
      <c r="A519" s="3"/>
      <c r="B519" s="3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5">
      <c r="A520" s="3"/>
      <c r="B520" s="3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5">
      <c r="A521" s="3"/>
      <c r="B521" s="3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5">
      <c r="A522" s="3"/>
      <c r="B522" s="3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5">
      <c r="A523" s="3"/>
      <c r="B523" s="3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5">
      <c r="A524" s="3"/>
      <c r="B524" s="3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5">
      <c r="A525" s="3"/>
      <c r="B525" s="3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5">
      <c r="A526" s="3"/>
      <c r="B526" s="3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5">
      <c r="A527" s="3"/>
      <c r="B527" s="3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5">
      <c r="A528" s="3"/>
      <c r="B528" s="3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5">
      <c r="A529" s="3"/>
      <c r="B529" s="3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5">
      <c r="A530" s="3"/>
      <c r="B530" s="3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5">
      <c r="A531" s="3"/>
      <c r="B531" s="3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5">
      <c r="A532" s="3"/>
      <c r="B532" s="3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5">
      <c r="A533" s="3"/>
      <c r="B533" s="3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5">
      <c r="A534" s="3"/>
      <c r="B534" s="3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5">
      <c r="A535" s="3"/>
      <c r="B535" s="3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5">
      <c r="A536" s="3"/>
      <c r="B536" s="3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5">
      <c r="A537" s="3"/>
      <c r="B537" s="3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5">
      <c r="A538" s="3"/>
      <c r="B538" s="3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5">
      <c r="A539" s="3"/>
      <c r="B539" s="3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5">
      <c r="A540" s="3"/>
      <c r="B540" s="3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5">
      <c r="A541" s="3"/>
      <c r="B541" s="3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5">
      <c r="A542" s="3"/>
      <c r="B542" s="3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5">
      <c r="A543" s="3"/>
      <c r="B543" s="3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5">
      <c r="A544" s="3"/>
      <c r="B544" s="3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5">
      <c r="A545" s="3"/>
      <c r="B545" s="3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5">
      <c r="A546" s="3"/>
      <c r="B546" s="3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5">
      <c r="A547" s="3"/>
      <c r="B547" s="3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5">
      <c r="A548" s="3"/>
      <c r="B548" s="3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5">
      <c r="A549" s="3"/>
      <c r="B549" s="3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5">
      <c r="A550" s="3"/>
      <c r="B550" s="3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5">
      <c r="A551" s="3"/>
      <c r="B551" s="3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5">
      <c r="A552" s="3"/>
      <c r="B552" s="3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5">
      <c r="A553" s="3"/>
      <c r="B553" s="3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5">
      <c r="A554" s="3"/>
      <c r="B554" s="3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5">
      <c r="A555" s="3"/>
      <c r="B555" s="3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5">
      <c r="A556" s="3"/>
      <c r="B556" s="3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5">
      <c r="A557" s="3"/>
      <c r="B557" s="3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5">
      <c r="A558" s="3"/>
      <c r="B558" s="3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5">
      <c r="A559" s="3"/>
      <c r="B559" s="3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5">
      <c r="A560" s="3"/>
      <c r="B560" s="3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5">
      <c r="A561" s="3"/>
      <c r="B561" s="3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5">
      <c r="A562" s="3"/>
      <c r="B562" s="3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5">
      <c r="A563" s="3"/>
      <c r="B563" s="3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5">
      <c r="A564" s="3"/>
      <c r="B564" s="3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5">
      <c r="A565" s="3"/>
      <c r="B565" s="3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5">
      <c r="A566" s="3"/>
      <c r="B566" s="3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5">
      <c r="A567" s="3"/>
      <c r="B567" s="3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5">
      <c r="A568" s="3"/>
      <c r="B568" s="3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5">
      <c r="A569" s="3"/>
      <c r="B569" s="3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5">
      <c r="A570" s="3"/>
      <c r="B570" s="3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5">
      <c r="A571" s="3"/>
      <c r="B571" s="3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5">
      <c r="A572" s="3"/>
      <c r="B572" s="3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5">
      <c r="A573" s="3"/>
      <c r="B573" s="3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5">
      <c r="A574" s="3"/>
      <c r="B574" s="3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5">
      <c r="A575" s="3"/>
      <c r="B575" s="3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5">
      <c r="A576" s="3"/>
      <c r="B576" s="3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5">
      <c r="A577" s="3"/>
      <c r="B577" s="3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5">
      <c r="A578" s="3"/>
      <c r="B578" s="3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5">
      <c r="A579" s="3"/>
      <c r="B579" s="3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5">
      <c r="A580" s="3"/>
      <c r="B580" s="3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5">
      <c r="A581" s="3"/>
      <c r="B581" s="3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5">
      <c r="A582" s="3"/>
      <c r="B582" s="3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5">
      <c r="A583" s="3"/>
      <c r="B583" s="3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5">
      <c r="A584" s="3"/>
      <c r="B584" s="3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5">
      <c r="A585" s="3"/>
      <c r="B585" s="3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5">
      <c r="A586" s="3"/>
      <c r="B586" s="3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5">
      <c r="A587" s="3"/>
      <c r="B587" s="3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5">
      <c r="A588" s="3"/>
      <c r="B588" s="3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5">
      <c r="A589" s="3"/>
      <c r="B589" s="3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5">
      <c r="A590" s="3"/>
      <c r="B590" s="3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5">
      <c r="A591" s="3"/>
      <c r="B591" s="3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5">
      <c r="A592" s="3"/>
      <c r="B592" s="3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5">
      <c r="A593" s="3"/>
      <c r="B593" s="3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5">
      <c r="A594" s="3"/>
      <c r="B594" s="3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5">
      <c r="A595" s="3"/>
      <c r="B595" s="3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5">
      <c r="A596" s="3"/>
      <c r="B596" s="3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5">
      <c r="A597" s="3"/>
      <c r="B597" s="3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5">
      <c r="A598" s="3"/>
      <c r="B598" s="3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5">
      <c r="A599" s="3"/>
      <c r="B599" s="3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5">
      <c r="A600" s="3"/>
      <c r="B600" s="3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5">
      <c r="A601" s="3"/>
      <c r="B601" s="3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5">
      <c r="A602" s="3"/>
      <c r="B602" s="3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5">
      <c r="A603" s="3"/>
      <c r="B603" s="3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5">
      <c r="A604" s="3"/>
      <c r="B604" s="3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5">
      <c r="A605" s="3"/>
      <c r="B605" s="3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5">
      <c r="A606" s="3"/>
      <c r="B606" s="3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5">
      <c r="A607" s="3"/>
      <c r="B607" s="3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5">
      <c r="A608" s="3"/>
      <c r="B608" s="3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5">
      <c r="A609" s="3"/>
      <c r="B609" s="3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5">
      <c r="A610" s="3"/>
      <c r="B610" s="3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5">
      <c r="A611" s="3"/>
      <c r="B611" s="3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5">
      <c r="A612" s="3"/>
      <c r="B612" s="3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5">
      <c r="A613" s="3"/>
      <c r="B613" s="3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5">
      <c r="A614" s="3"/>
      <c r="B614" s="3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5">
      <c r="A615" s="3"/>
      <c r="B615" s="3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5">
      <c r="A616" s="3"/>
      <c r="B616" s="3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5">
      <c r="A617" s="3"/>
      <c r="B617" s="3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5">
      <c r="A618" s="3"/>
      <c r="B618" s="3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5">
      <c r="A619" s="3"/>
      <c r="B619" s="3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5">
      <c r="A620" s="3"/>
      <c r="B620" s="3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5">
      <c r="A621" s="3"/>
      <c r="B621" s="3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5">
      <c r="A622" s="3"/>
      <c r="B622" s="3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5">
      <c r="A623" s="3"/>
      <c r="B623" s="3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5">
      <c r="A624" s="3"/>
      <c r="B624" s="3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5">
      <c r="A625" s="3"/>
      <c r="B625" s="3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5">
      <c r="A626" s="3"/>
      <c r="B626" s="3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5">
      <c r="A627" s="3"/>
      <c r="B627" s="3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5">
      <c r="A628" s="3"/>
      <c r="B628" s="3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5">
      <c r="A629" s="3"/>
      <c r="B629" s="3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5">
      <c r="A630" s="3"/>
      <c r="B630" s="3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5">
      <c r="A631" s="3"/>
      <c r="B631" s="3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5">
      <c r="A632" s="3"/>
      <c r="B632" s="3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5">
      <c r="A633" s="3"/>
      <c r="B633" s="3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5">
      <c r="A634" s="3"/>
      <c r="B634" s="3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5">
      <c r="A635" s="3"/>
      <c r="B635" s="3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5">
      <c r="A636" s="3"/>
      <c r="B636" s="3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5">
      <c r="A637" s="3"/>
      <c r="B637" s="3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5">
      <c r="A638" s="3"/>
      <c r="B638" s="3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5">
      <c r="A639" s="3"/>
      <c r="B639" s="3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5">
      <c r="A640" s="3"/>
      <c r="B640" s="3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5">
      <c r="A641" s="3"/>
      <c r="B641" s="3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5">
      <c r="A642" s="3"/>
      <c r="B642" s="3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5">
      <c r="A643" s="3"/>
      <c r="B643" s="3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5">
      <c r="A644" s="3"/>
      <c r="B644" s="3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5">
      <c r="A645" s="3"/>
      <c r="B645" s="3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5">
      <c r="A646" s="3"/>
      <c r="B646" s="3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5">
      <c r="A647" s="3"/>
      <c r="B647" s="3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5">
      <c r="A648" s="3"/>
      <c r="B648" s="3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5">
      <c r="A649" s="3"/>
      <c r="B649" s="3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5">
      <c r="A650" s="3"/>
      <c r="B650" s="3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5">
      <c r="A651" s="3"/>
      <c r="B651" s="3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5">
      <c r="A652" s="3"/>
      <c r="B652" s="3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5">
      <c r="A653" s="3"/>
      <c r="B653" s="3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5">
      <c r="A654" s="3"/>
      <c r="B654" s="3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5">
      <c r="A655" s="3"/>
      <c r="B655" s="3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5">
      <c r="A656" s="3"/>
      <c r="B656" s="3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5">
      <c r="A657" s="3"/>
      <c r="B657" s="3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5">
      <c r="A658" s="3"/>
      <c r="B658" s="3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5">
      <c r="A659" s="3"/>
      <c r="B659" s="3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5">
      <c r="A660" s="3"/>
      <c r="B660" s="3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5">
      <c r="A661" s="3"/>
      <c r="B661" s="3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5">
      <c r="A662" s="3"/>
      <c r="B662" s="3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5">
      <c r="A663" s="3"/>
      <c r="B663" s="3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5">
      <c r="A664" s="3"/>
      <c r="B664" s="3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5">
      <c r="A665" s="3"/>
      <c r="B665" s="3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5">
      <c r="A666" s="3"/>
      <c r="B666" s="3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5">
      <c r="A667" s="3"/>
      <c r="B667" s="3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5">
      <c r="A668" s="3"/>
      <c r="B668" s="3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5">
      <c r="A669" s="3"/>
      <c r="B669" s="3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5">
      <c r="A670" s="3"/>
      <c r="B670" s="3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5">
      <c r="A671" s="3"/>
      <c r="B671" s="3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5">
      <c r="A672" s="3"/>
      <c r="B672" s="3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5">
      <c r="A673" s="3"/>
      <c r="B673" s="3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5">
      <c r="A674" s="3"/>
      <c r="B674" s="3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5">
      <c r="A675" s="3"/>
      <c r="B675" s="3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5">
      <c r="A676" s="3"/>
      <c r="B676" s="3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5">
      <c r="A677" s="3"/>
      <c r="B677" s="3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5">
      <c r="A678" s="3"/>
      <c r="B678" s="3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5">
      <c r="A679" s="3"/>
      <c r="B679" s="3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5">
      <c r="A680" s="3"/>
      <c r="B680" s="3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5">
      <c r="A681" s="3"/>
      <c r="B681" s="3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5">
      <c r="A682" s="3"/>
      <c r="B682" s="3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5">
      <c r="A683" s="3"/>
      <c r="B683" s="3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5">
      <c r="A684" s="3"/>
      <c r="B684" s="3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5">
      <c r="A685" s="3"/>
      <c r="B685" s="3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5">
      <c r="A686" s="3"/>
      <c r="B686" s="3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5">
      <c r="A687" s="3"/>
      <c r="B687" s="3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5">
      <c r="A688" s="3"/>
      <c r="B688" s="3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5">
      <c r="A689" s="3"/>
      <c r="B689" s="3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5">
      <c r="A690" s="3"/>
      <c r="B690" s="3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5">
      <c r="A691" s="3"/>
      <c r="B691" s="3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5">
      <c r="A692" s="3"/>
      <c r="B692" s="3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5">
      <c r="A693" s="3"/>
      <c r="B693" s="3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5">
      <c r="A694" s="3"/>
      <c r="B694" s="3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5">
      <c r="A695" s="3"/>
      <c r="B695" s="3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5">
      <c r="A696" s="3"/>
      <c r="B696" s="3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5">
      <c r="A697" s="3"/>
      <c r="B697" s="3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5">
      <c r="A698" s="3"/>
      <c r="B698" s="3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5">
      <c r="A699" s="3"/>
      <c r="B699" s="3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5">
      <c r="A700" s="3"/>
      <c r="B700" s="3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5">
      <c r="A701" s="3"/>
      <c r="B701" s="3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5">
      <c r="A702" s="3"/>
      <c r="B702" s="3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5">
      <c r="A703" s="3"/>
      <c r="B703" s="3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5">
      <c r="A704" s="3"/>
      <c r="B704" s="3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5">
      <c r="A705" s="3"/>
      <c r="B705" s="3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5">
      <c r="A706" s="3"/>
      <c r="B706" s="3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5">
      <c r="A707" s="3"/>
      <c r="B707" s="3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5">
      <c r="A708" s="3"/>
      <c r="B708" s="3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5">
      <c r="A709" s="3"/>
      <c r="B709" s="3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5">
      <c r="A710" s="3"/>
      <c r="B710" s="3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5">
      <c r="A711" s="3"/>
      <c r="B711" s="3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5">
      <c r="A712" s="3"/>
      <c r="B712" s="3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5">
      <c r="A713" s="3"/>
      <c r="B713" s="3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5">
      <c r="A714" s="3"/>
      <c r="B714" s="3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5">
      <c r="A715" s="3"/>
      <c r="B715" s="3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5">
      <c r="A716" s="3"/>
      <c r="B716" s="3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5">
      <c r="A717" s="3"/>
      <c r="B717" s="3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5">
      <c r="A718" s="3"/>
      <c r="B718" s="3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5">
      <c r="A719" s="3"/>
      <c r="B719" s="3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5">
      <c r="A720" s="3"/>
      <c r="B720" s="3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5">
      <c r="A721" s="3"/>
      <c r="B721" s="3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5">
      <c r="A722" s="3"/>
      <c r="B722" s="3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5">
      <c r="A723" s="3"/>
      <c r="B723" s="3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5">
      <c r="A724" s="3"/>
      <c r="B724" s="3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5">
      <c r="A725" s="3"/>
      <c r="B725" s="3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5">
      <c r="A726" s="3"/>
      <c r="B726" s="3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5">
      <c r="A727" s="3"/>
      <c r="B727" s="3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5">
      <c r="A728" s="3"/>
      <c r="B728" s="3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5">
      <c r="A729" s="3"/>
      <c r="B729" s="3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5">
      <c r="A730" s="3"/>
      <c r="B730" s="3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5">
      <c r="A731" s="3"/>
      <c r="B731" s="3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5">
      <c r="A732" s="3"/>
      <c r="B732" s="3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5">
      <c r="A733" s="3"/>
      <c r="B733" s="3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5">
      <c r="A734" s="3"/>
      <c r="B734" s="3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5">
      <c r="A735" s="3"/>
      <c r="B735" s="3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5">
      <c r="A736" s="3"/>
      <c r="B736" s="3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5">
      <c r="A737" s="3"/>
      <c r="B737" s="3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5">
      <c r="A738" s="3"/>
      <c r="B738" s="3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5">
      <c r="A739" s="3"/>
      <c r="B739" s="3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5">
      <c r="A740" s="3"/>
      <c r="B740" s="3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5">
      <c r="A741" s="3"/>
      <c r="B741" s="3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5">
      <c r="A742" s="3"/>
      <c r="B742" s="3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5">
      <c r="A743" s="3"/>
      <c r="B743" s="3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5">
      <c r="A744" s="3"/>
      <c r="B744" s="3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5">
      <c r="A745" s="3"/>
      <c r="B745" s="3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5">
      <c r="A746" s="3"/>
      <c r="B746" s="3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5">
      <c r="A747" s="3"/>
      <c r="B747" s="3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5">
      <c r="A748" s="3"/>
      <c r="B748" s="3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5">
      <c r="A749" s="3"/>
      <c r="B749" s="3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5">
      <c r="A750" s="3"/>
      <c r="B750" s="3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5">
      <c r="A751" s="3"/>
      <c r="B751" s="3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5">
      <c r="A752" s="3"/>
      <c r="B752" s="3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5">
      <c r="A753" s="3"/>
      <c r="B753" s="3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5">
      <c r="A754" s="3"/>
      <c r="B754" s="3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5">
      <c r="A755" s="3"/>
      <c r="B755" s="3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5">
      <c r="A756" s="3"/>
      <c r="B756" s="3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5">
      <c r="A757" s="3"/>
      <c r="B757" s="3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5">
      <c r="A758" s="3"/>
      <c r="B758" s="3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5">
      <c r="A759" s="3"/>
      <c r="B759" s="3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5">
      <c r="A760" s="3"/>
      <c r="B760" s="3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5">
      <c r="A761" s="3"/>
      <c r="B761" s="3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5">
      <c r="A762" s="3"/>
      <c r="B762" s="3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5">
      <c r="A763" s="3"/>
      <c r="B763" s="3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5">
      <c r="A764" s="3"/>
      <c r="B764" s="3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5">
      <c r="A765" s="3"/>
      <c r="B765" s="3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5">
      <c r="A766" s="3"/>
      <c r="B766" s="3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5">
      <c r="A767" s="3"/>
      <c r="B767" s="3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5">
      <c r="A768" s="3"/>
      <c r="B768" s="3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5">
      <c r="A769" s="3"/>
      <c r="B769" s="3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5">
      <c r="A770" s="3"/>
      <c r="B770" s="3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5">
      <c r="A771" s="3"/>
      <c r="B771" s="3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5">
      <c r="A772" s="3"/>
      <c r="B772" s="3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5">
      <c r="A773" s="3"/>
      <c r="B773" s="3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5">
      <c r="A774" s="3"/>
      <c r="B774" s="3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5">
      <c r="A775" s="3"/>
      <c r="B775" s="3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5">
      <c r="A776" s="3"/>
      <c r="B776" s="3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5">
      <c r="A777" s="3"/>
      <c r="B777" s="3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5">
      <c r="A778" s="3"/>
      <c r="B778" s="3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5">
      <c r="A779" s="3"/>
      <c r="B779" s="3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5">
      <c r="A780" s="3"/>
      <c r="B780" s="3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5">
      <c r="A781" s="3"/>
      <c r="B781" s="3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5">
      <c r="A782" s="3"/>
      <c r="B782" s="3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5">
      <c r="A783" s="3"/>
      <c r="B783" s="3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5">
      <c r="A784" s="3"/>
      <c r="B784" s="3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5">
      <c r="A785" s="3"/>
      <c r="B785" s="3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5">
      <c r="A786" s="3"/>
      <c r="B786" s="3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5">
      <c r="A787" s="3"/>
      <c r="B787" s="3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5">
      <c r="A788" s="3"/>
      <c r="B788" s="3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5">
      <c r="A789" s="3"/>
      <c r="B789" s="3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5">
      <c r="A790" s="3"/>
      <c r="B790" s="3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5">
      <c r="A791" s="3"/>
      <c r="B791" s="3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5">
      <c r="A792" s="3"/>
      <c r="B792" s="3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5">
      <c r="A793" s="3"/>
      <c r="B793" s="3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5">
      <c r="A794" s="3"/>
      <c r="B794" s="3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5">
      <c r="A795" s="3"/>
      <c r="B795" s="3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5">
      <c r="A796" s="3"/>
      <c r="B796" s="3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5">
      <c r="A797" s="3"/>
      <c r="B797" s="3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5">
      <c r="A798" s="3"/>
      <c r="B798" s="3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5">
      <c r="A799" s="3"/>
      <c r="B799" s="3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5">
      <c r="A800" s="3"/>
      <c r="B800" s="3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5">
      <c r="A801" s="3"/>
      <c r="B801" s="3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5">
      <c r="A802" s="3"/>
      <c r="B802" s="3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5">
      <c r="A803" s="3"/>
      <c r="B803" s="3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5">
      <c r="A804" s="3"/>
      <c r="B804" s="3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5">
      <c r="A805" s="3"/>
      <c r="B805" s="3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5">
      <c r="A806" s="3"/>
      <c r="B806" s="3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5">
      <c r="A807" s="3"/>
      <c r="B807" s="3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5">
      <c r="A808" s="3"/>
      <c r="B808" s="3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5">
      <c r="A809" s="3"/>
      <c r="B809" s="3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5">
      <c r="A810" s="3"/>
      <c r="B810" s="3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5">
      <c r="A811" s="3"/>
      <c r="B811" s="3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5">
      <c r="A812" s="3"/>
      <c r="B812" s="3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5">
      <c r="A813" s="3"/>
      <c r="B813" s="3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5">
      <c r="A814" s="3"/>
      <c r="B814" s="3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5">
      <c r="A815" s="3"/>
      <c r="B815" s="3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5">
      <c r="A816" s="3"/>
      <c r="B816" s="3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5">
      <c r="A817" s="3"/>
      <c r="B817" s="3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5">
      <c r="A818" s="3"/>
      <c r="B818" s="3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5">
      <c r="A819" s="3"/>
      <c r="B819" s="3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5">
      <c r="A820" s="3"/>
      <c r="B820" s="3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5">
      <c r="A821" s="3"/>
      <c r="B821" s="3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5">
      <c r="A822" s="3"/>
      <c r="B822" s="3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5">
      <c r="A823" s="3"/>
      <c r="B823" s="3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5">
      <c r="A824" s="3"/>
      <c r="B824" s="3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5">
      <c r="A825" s="3"/>
      <c r="B825" s="3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5">
      <c r="A826" s="3"/>
      <c r="B826" s="3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5">
      <c r="A827" s="3"/>
      <c r="B827" s="3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5">
      <c r="A828" s="3"/>
      <c r="B828" s="3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5">
      <c r="A829" s="3"/>
      <c r="B829" s="3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5">
      <c r="A830" s="3"/>
      <c r="B830" s="3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5">
      <c r="A831" s="3"/>
      <c r="B831" s="3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5">
      <c r="A832" s="3"/>
      <c r="B832" s="3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5">
      <c r="A833" s="3"/>
      <c r="B833" s="3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5">
      <c r="A834" s="3"/>
      <c r="B834" s="3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5">
      <c r="A835" s="3"/>
      <c r="B835" s="3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5">
      <c r="A836" s="3"/>
      <c r="B836" s="3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5">
      <c r="A837" s="3"/>
      <c r="B837" s="3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5">
      <c r="A838" s="3"/>
      <c r="B838" s="3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5">
      <c r="A839" s="3"/>
      <c r="B839" s="3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5">
      <c r="A840" s="3"/>
      <c r="B840" s="3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5">
      <c r="A841" s="3"/>
      <c r="B841" s="3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5">
      <c r="A842" s="3"/>
      <c r="B842" s="3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5">
      <c r="A843" s="3"/>
      <c r="B843" s="3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5">
      <c r="A844" s="3"/>
      <c r="B844" s="3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5">
      <c r="A845" s="3"/>
      <c r="B845" s="3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5">
      <c r="A846" s="3"/>
      <c r="B846" s="3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5">
      <c r="A847" s="3"/>
      <c r="B847" s="3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5">
      <c r="A848" s="3"/>
      <c r="B848" s="3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5">
      <c r="A849" s="3"/>
      <c r="B849" s="3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5">
      <c r="A850" s="3"/>
      <c r="B850" s="3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5">
      <c r="A851" s="3"/>
      <c r="B851" s="3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5">
      <c r="A852" s="3"/>
      <c r="B852" s="3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5">
      <c r="A853" s="3"/>
      <c r="B853" s="3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5">
      <c r="A854" s="3"/>
      <c r="B854" s="3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5">
      <c r="A855" s="3"/>
      <c r="B855" s="3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5">
      <c r="A856" s="3"/>
      <c r="B856" s="3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5">
      <c r="A857" s="3"/>
      <c r="B857" s="3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5">
      <c r="A858" s="3"/>
      <c r="B858" s="3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5">
      <c r="A859" s="3"/>
      <c r="B859" s="3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5">
      <c r="A860" s="3"/>
      <c r="B860" s="3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5">
      <c r="A861" s="3"/>
      <c r="B861" s="3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5">
      <c r="A862" s="3"/>
      <c r="B862" s="3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5">
      <c r="A863" s="3"/>
      <c r="B863" s="3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5">
      <c r="A864" s="3"/>
      <c r="B864" s="3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5">
      <c r="A865" s="3"/>
      <c r="B865" s="3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5">
      <c r="A866" s="3"/>
      <c r="B866" s="3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5">
      <c r="A867" s="3"/>
      <c r="B867" s="3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5">
      <c r="A868" s="3"/>
      <c r="B868" s="3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5">
      <c r="A869" s="3"/>
      <c r="B869" s="3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5">
      <c r="A870" s="3"/>
      <c r="B870" s="3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5">
      <c r="A871" s="3"/>
      <c r="B871" s="3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5">
      <c r="A872" s="3"/>
      <c r="B872" s="3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5">
      <c r="A873" s="3"/>
      <c r="B873" s="3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5">
      <c r="A874" s="3"/>
      <c r="B874" s="3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5">
      <c r="A875" s="3"/>
      <c r="B875" s="3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5">
      <c r="A876" s="3"/>
      <c r="B876" s="3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5">
      <c r="A877" s="3"/>
      <c r="B877" s="3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5">
      <c r="A878" s="3"/>
      <c r="B878" s="3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5">
      <c r="A879" s="3"/>
      <c r="B879" s="3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5">
      <c r="A880" s="3"/>
      <c r="B880" s="3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5">
      <c r="A881" s="3"/>
      <c r="B881" s="3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5">
      <c r="A882" s="3"/>
      <c r="B882" s="3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5">
      <c r="A883" s="3"/>
      <c r="B883" s="3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5">
      <c r="A884" s="3"/>
      <c r="B884" s="3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5">
      <c r="A885" s="3"/>
      <c r="B885" s="3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5">
      <c r="A886" s="3"/>
      <c r="B886" s="3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5">
      <c r="A887" s="3"/>
      <c r="B887" s="3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5">
      <c r="A888" s="3"/>
      <c r="B888" s="3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5">
      <c r="A889" s="3"/>
      <c r="B889" s="3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5">
      <c r="A890" s="3"/>
      <c r="B890" s="3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5">
      <c r="A891" s="3"/>
      <c r="B891" s="3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5">
      <c r="A892" s="3"/>
      <c r="B892" s="3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5">
      <c r="A893" s="3"/>
      <c r="B893" s="3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5">
      <c r="A894" s="3"/>
      <c r="B894" s="3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5">
      <c r="A895" s="3"/>
      <c r="B895" s="3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5">
      <c r="A896" s="3"/>
      <c r="B896" s="3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5">
      <c r="A897" s="3"/>
      <c r="B897" s="3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5">
      <c r="A898" s="3"/>
      <c r="B898" s="3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5">
      <c r="A899" s="3"/>
      <c r="B899" s="3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5">
      <c r="A900" s="3"/>
      <c r="B900" s="3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5">
      <c r="A901" s="3"/>
      <c r="B901" s="3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5">
      <c r="A902" s="3"/>
      <c r="B902" s="3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5">
      <c r="A903" s="3"/>
      <c r="B903" s="3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5">
      <c r="A904" s="3"/>
      <c r="B904" s="3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5">
      <c r="A905" s="3"/>
      <c r="B905" s="3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5">
      <c r="A906" s="3"/>
      <c r="B906" s="3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5">
      <c r="A907" s="3"/>
      <c r="B907" s="3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5">
      <c r="A908" s="3"/>
      <c r="B908" s="3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5">
      <c r="A909" s="3"/>
      <c r="B909" s="3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5">
      <c r="A910" s="3"/>
      <c r="B910" s="3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5">
      <c r="A911" s="3"/>
      <c r="B911" s="3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5">
      <c r="A912" s="3"/>
      <c r="B912" s="3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5">
      <c r="A913" s="3"/>
      <c r="B913" s="3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5">
      <c r="A914" s="3"/>
      <c r="B914" s="3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5">
      <c r="A915" s="3"/>
      <c r="B915" s="3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5">
      <c r="A916" s="3"/>
      <c r="B916" s="3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5">
      <c r="A917" s="3"/>
      <c r="B917" s="3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5">
      <c r="A918" s="3"/>
      <c r="B918" s="3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5">
      <c r="A919" s="3"/>
      <c r="B919" s="3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5">
      <c r="A920" s="3"/>
      <c r="B920" s="3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5">
      <c r="A921" s="3"/>
      <c r="B921" s="3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5">
      <c r="A922" s="3"/>
      <c r="B922" s="3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5">
      <c r="A923" s="3"/>
      <c r="B923" s="3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5">
      <c r="A924" s="3"/>
      <c r="B924" s="3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5">
      <c r="A925" s="3"/>
      <c r="B925" s="3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5">
      <c r="A926" s="3"/>
      <c r="B926" s="3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5">
      <c r="A927" s="3"/>
      <c r="B927" s="3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5">
      <c r="A928" s="3"/>
      <c r="B928" s="3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5">
      <c r="A929" s="3"/>
      <c r="B929" s="3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5">
      <c r="A930" s="3"/>
      <c r="B930" s="3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5">
      <c r="A931" s="3"/>
      <c r="B931" s="3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5">
      <c r="A932" s="3"/>
      <c r="B932" s="3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5">
      <c r="A933" s="3"/>
      <c r="B933" s="3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5">
      <c r="A934" s="3"/>
      <c r="B934" s="3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5">
      <c r="A935" s="3"/>
      <c r="B935" s="3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5">
      <c r="A936" s="3"/>
      <c r="B936" s="3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5">
      <c r="A937" s="3"/>
      <c r="B937" s="3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5">
      <c r="A938" s="3"/>
      <c r="B938" s="3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5">
      <c r="A939" s="3"/>
      <c r="B939" s="3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5">
      <c r="A940" s="3"/>
      <c r="B940" s="3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5">
      <c r="A941" s="3"/>
      <c r="B941" s="3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5">
      <c r="A942" s="3"/>
      <c r="B942" s="3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5">
      <c r="A943" s="3"/>
      <c r="B943" s="3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5">
      <c r="A944" s="3"/>
      <c r="B944" s="3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5">
      <c r="A945" s="3"/>
      <c r="B945" s="3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5">
      <c r="A946" s="3"/>
      <c r="B946" s="3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5">
      <c r="A947" s="3"/>
      <c r="B947" s="3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5">
      <c r="A948" s="3"/>
      <c r="B948" s="3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5">
      <c r="A949" s="3"/>
      <c r="B949" s="3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5">
      <c r="A950" s="3"/>
      <c r="B950" s="3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5">
      <c r="A951" s="3"/>
      <c r="B951" s="3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5">
      <c r="A952" s="3"/>
      <c r="B952" s="3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5">
      <c r="A953" s="3"/>
      <c r="B953" s="3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5">
      <c r="A954" s="3"/>
      <c r="B954" s="3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5">
      <c r="A955" s="3"/>
      <c r="B955" s="3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5">
      <c r="A956" s="3"/>
      <c r="B956" s="3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5">
      <c r="A957" s="3"/>
      <c r="B957" s="3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5">
      <c r="A958" s="3"/>
      <c r="B958" s="3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5">
      <c r="A959" s="3"/>
      <c r="B959" s="3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5">
      <c r="A960" s="3"/>
      <c r="B960" s="3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5">
      <c r="A961" s="3"/>
      <c r="B961" s="3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5">
      <c r="A962" s="3"/>
      <c r="B962" s="3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5">
      <c r="A963" s="3"/>
      <c r="B963" s="3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5">
      <c r="A964" s="3"/>
      <c r="B964" s="3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5">
      <c r="A965" s="3"/>
      <c r="B965" s="3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5">
      <c r="A966" s="3"/>
      <c r="B966" s="3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5">
      <c r="A967" s="3"/>
      <c r="B967" s="3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5">
      <c r="A968" s="3"/>
      <c r="B968" s="3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5">
      <c r="A969" s="3"/>
      <c r="B969" s="3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5">
      <c r="A970" s="3"/>
      <c r="B970" s="3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5">
      <c r="A971" s="3"/>
      <c r="B971" s="3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5">
      <c r="A972" s="3"/>
      <c r="B972" s="3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5">
      <c r="A973" s="3"/>
      <c r="B973" s="3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5">
      <c r="A974" s="3"/>
      <c r="B974" s="3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5">
      <c r="A975" s="3"/>
      <c r="B975" s="3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5">
      <c r="A976" s="3"/>
      <c r="B976" s="3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5">
      <c r="A977" s="3"/>
      <c r="B977" s="3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5">
      <c r="A978" s="3"/>
      <c r="B978" s="3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5">
      <c r="A979" s="3"/>
      <c r="B979" s="3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5">
      <c r="A980" s="3"/>
      <c r="B980" s="3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5">
      <c r="A981" s="3"/>
      <c r="B981" s="3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5">
      <c r="A982" s="3"/>
      <c r="B982" s="3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5">
      <c r="A983" s="3"/>
      <c r="B983" s="3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5">
      <c r="A984" s="3"/>
      <c r="B984" s="3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5">
      <c r="A985" s="3"/>
      <c r="B985" s="3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5">
      <c r="A986" s="3"/>
      <c r="B986" s="3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5">
      <c r="A987" s="3"/>
      <c r="B987" s="3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5">
      <c r="A988" s="3"/>
      <c r="B988" s="3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5">
      <c r="A989" s="3"/>
      <c r="B989" s="3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5">
      <c r="A990" s="3"/>
      <c r="B990" s="3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5">
      <c r="A991" s="3"/>
      <c r="B991" s="3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5">
      <c r="A992" s="3"/>
      <c r="B992" s="3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5">
      <c r="A993" s="3"/>
      <c r="B993" s="3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5">
      <c r="A994" s="3"/>
      <c r="B994" s="3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25">
      <c r="A995" s="3"/>
      <c r="B995" s="3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25">
      <c r="A996" s="3"/>
      <c r="B996" s="3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25">
      <c r="A997" s="3"/>
      <c r="B997" s="3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25">
      <c r="A998" s="3"/>
      <c r="B998" s="3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25">
      <c r="A999" s="3"/>
      <c r="B999" s="3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25">
      <c r="A1000" s="3"/>
      <c r="B1000" s="3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29">
    <mergeCell ref="A25:J25"/>
    <mergeCell ref="A26:J26"/>
    <mergeCell ref="D12:D13"/>
    <mergeCell ref="E12:E13"/>
    <mergeCell ref="F12:F13"/>
    <mergeCell ref="G12:G13"/>
    <mergeCell ref="H12:H13"/>
    <mergeCell ref="I12:I13"/>
    <mergeCell ref="J12:J13"/>
    <mergeCell ref="A12:A13"/>
    <mergeCell ref="B12:B13"/>
    <mergeCell ref="C12:C13"/>
    <mergeCell ref="G23:I23"/>
    <mergeCell ref="A24:J24"/>
    <mergeCell ref="D7:J7"/>
    <mergeCell ref="D8:J8"/>
    <mergeCell ref="D9:J9"/>
    <mergeCell ref="A11:J11"/>
    <mergeCell ref="A1:J1"/>
    <mergeCell ref="A2:J2"/>
    <mergeCell ref="A3:J3"/>
    <mergeCell ref="A4:J4"/>
    <mergeCell ref="A5:C5"/>
    <mergeCell ref="D5:J5"/>
    <mergeCell ref="D6:J6"/>
    <mergeCell ref="A6:C6"/>
    <mergeCell ref="A7:C7"/>
    <mergeCell ref="A8:C8"/>
    <mergeCell ref="A9:C9"/>
  </mergeCells>
  <pageMargins left="0.39370078740157483" right="0.43307086614173229" top="0.43307086614173229" bottom="0.31496062992125984" header="0" footer="0"/>
  <pageSetup paperSize="9" scale="9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selection activeCell="B28" sqref="B28"/>
    </sheetView>
  </sheetViews>
  <sheetFormatPr defaultColWidth="14.42578125" defaultRowHeight="15" customHeight="1" x14ac:dyDescent="0.25"/>
  <cols>
    <col min="1" max="1" width="9.140625" customWidth="1"/>
    <col min="2" max="2" width="46.140625" customWidth="1"/>
    <col min="3" max="3" width="20.85546875" customWidth="1"/>
    <col min="4" max="4" width="21" customWidth="1"/>
    <col min="5" max="5" width="10" customWidth="1"/>
    <col min="6" max="6" width="11" customWidth="1"/>
    <col min="7" max="7" width="9.140625" customWidth="1"/>
    <col min="8" max="8" width="29.140625" customWidth="1"/>
    <col min="9" max="26" width="9.140625" customWidth="1"/>
  </cols>
  <sheetData>
    <row r="1" spans="1:26" ht="41.25" customHeight="1" x14ac:dyDescent="0.25">
      <c r="A1" s="143" t="s">
        <v>39</v>
      </c>
      <c r="B1" s="108"/>
      <c r="C1" s="108"/>
      <c r="D1" s="108"/>
      <c r="E1" s="108"/>
      <c r="F1" s="108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40.5" customHeight="1" x14ac:dyDescent="0.25">
      <c r="A2" s="144" t="s">
        <v>40</v>
      </c>
      <c r="B2" s="111"/>
      <c r="C2" s="111"/>
      <c r="D2" s="111"/>
      <c r="E2" s="111"/>
      <c r="F2" s="112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x14ac:dyDescent="0.25">
      <c r="A3" s="20"/>
      <c r="B3" s="20"/>
      <c r="C3" s="145" t="s">
        <v>167</v>
      </c>
      <c r="D3" s="126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51" x14ac:dyDescent="0.25">
      <c r="A4" s="20"/>
      <c r="B4" s="21" t="s">
        <v>41</v>
      </c>
      <c r="C4" s="22" t="s">
        <v>42</v>
      </c>
      <c r="D4" s="23" t="s">
        <v>43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20.25" customHeight="1" x14ac:dyDescent="0.25">
      <c r="A5" s="20"/>
      <c r="B5" s="21" t="s">
        <v>44</v>
      </c>
      <c r="C5" s="24"/>
      <c r="D5" s="25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x14ac:dyDescent="0.25">
      <c r="A6" s="20"/>
      <c r="B6" s="26" t="s">
        <v>45</v>
      </c>
      <c r="C6" s="27">
        <f>ROUND(1500*($C$19/$C$18),2)</f>
        <v>1578.27</v>
      </c>
      <c r="D6" s="28">
        <f>ROUND(1395*($C$19/$C$18),2)</f>
        <v>1467.79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x14ac:dyDescent="0.25">
      <c r="A7" s="20"/>
      <c r="B7" s="29" t="s">
        <v>46</v>
      </c>
      <c r="C7" s="30">
        <f t="shared" ref="C7:D7" si="0">ROUND(750*($C$19/$C$18),2)</f>
        <v>789.14</v>
      </c>
      <c r="D7" s="31">
        <f t="shared" si="0"/>
        <v>789.14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x14ac:dyDescent="0.25">
      <c r="A8" s="20"/>
      <c r="B8" s="32" t="s">
        <v>47</v>
      </c>
      <c r="C8" s="33">
        <f t="shared" ref="C8:D8" si="1">ROUND(450*($C$19/$C$18),2)</f>
        <v>473.48</v>
      </c>
      <c r="D8" s="34">
        <f t="shared" si="1"/>
        <v>473.48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x14ac:dyDescent="0.25">
      <c r="A9" s="20"/>
      <c r="B9" s="21" t="s">
        <v>48</v>
      </c>
      <c r="C9" s="35"/>
      <c r="D9" s="36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x14ac:dyDescent="0.25">
      <c r="A10" s="20"/>
      <c r="B10" s="26" t="s">
        <v>45</v>
      </c>
      <c r="C10" s="27">
        <f>ROUND(1725*($C$19/$C$18),2)</f>
        <v>1815.01</v>
      </c>
      <c r="D10" s="28">
        <f>ROUND(1604*($C$19/$C$18),2)</f>
        <v>1687.7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x14ac:dyDescent="0.25">
      <c r="A11" s="20"/>
      <c r="B11" s="29" t="s">
        <v>46</v>
      </c>
      <c r="C11" s="30">
        <f t="shared" ref="C11:D11" si="2">ROUND(863*($C$19/$C$18),2)</f>
        <v>908.03</v>
      </c>
      <c r="D11" s="31">
        <f t="shared" si="2"/>
        <v>908.03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x14ac:dyDescent="0.25">
      <c r="A12" s="20"/>
      <c r="B12" s="32" t="s">
        <v>47</v>
      </c>
      <c r="C12" s="33">
        <f t="shared" ref="C12:D12" si="3">ROUND(518*($C$19/$C$18),2)</f>
        <v>545.03</v>
      </c>
      <c r="D12" s="34">
        <f t="shared" si="3"/>
        <v>545.03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x14ac:dyDescent="0.25">
      <c r="A13" s="20"/>
      <c r="B13" s="21" t="s">
        <v>49</v>
      </c>
      <c r="C13" s="35"/>
      <c r="D13" s="36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x14ac:dyDescent="0.25">
      <c r="A14" s="20"/>
      <c r="B14" s="26" t="s">
        <v>45</v>
      </c>
      <c r="C14" s="27">
        <f>ROUND(1950*($C$19/$C$18),2)</f>
        <v>2051.75</v>
      </c>
      <c r="D14" s="28" t="s">
        <v>50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x14ac:dyDescent="0.25">
      <c r="A15" s="20"/>
      <c r="B15" s="29" t="s">
        <v>46</v>
      </c>
      <c r="C15" s="30">
        <f>ROUND(975*($C$19/$C$18),2)</f>
        <v>1025.8800000000001</v>
      </c>
      <c r="D15" s="31" t="s">
        <v>50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x14ac:dyDescent="0.25">
      <c r="A16" s="20"/>
      <c r="B16" s="32" t="s">
        <v>47</v>
      </c>
      <c r="C16" s="33">
        <f>ROUND(585*($C$19/$C$18),2)</f>
        <v>615.53</v>
      </c>
      <c r="D16" s="34" t="s">
        <v>50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x14ac:dyDescent="0.25">
      <c r="A17" s="20"/>
      <c r="B17" s="146" t="s">
        <v>51</v>
      </c>
      <c r="C17" s="135"/>
      <c r="D17" s="135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x14ac:dyDescent="0.25">
      <c r="A18" s="20"/>
      <c r="B18" s="37" t="s">
        <v>52</v>
      </c>
      <c r="C18" s="38">
        <v>1.399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x14ac:dyDescent="0.25">
      <c r="A19" s="20"/>
      <c r="B19" s="37" t="s">
        <v>170</v>
      </c>
      <c r="C19" s="38">
        <v>1.472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x14ac:dyDescent="0.25">
      <c r="A20" s="20"/>
      <c r="B20" s="37"/>
      <c r="C20" s="39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5.75" customHeight="1" x14ac:dyDescent="0.25">
      <c r="A21" s="20"/>
      <c r="B21" s="40" t="s">
        <v>53</v>
      </c>
      <c r="C21" s="41" t="s">
        <v>54</v>
      </c>
      <c r="D21" s="41" t="s">
        <v>55</v>
      </c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28.5" customHeight="1" x14ac:dyDescent="0.25">
      <c r="A22" s="20"/>
      <c r="B22" s="42" t="s">
        <v>168</v>
      </c>
      <c r="C22" s="43" t="s">
        <v>56</v>
      </c>
      <c r="D22" s="44">
        <f>IF(C22="ΝΑΙ",0.06,0)</f>
        <v>0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32.25" customHeight="1" x14ac:dyDescent="0.25">
      <c r="A23" s="20"/>
      <c r="B23" s="42" t="s">
        <v>169</v>
      </c>
      <c r="C23" s="43" t="s">
        <v>56</v>
      </c>
      <c r="D23" s="44">
        <f>IF(C23="ΝΑΙ",0.12,0)</f>
        <v>0</v>
      </c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5.75" customHeight="1" x14ac:dyDescent="0.25">
      <c r="A24" s="20"/>
      <c r="B24" s="42" t="s">
        <v>57</v>
      </c>
      <c r="C24" s="43" t="s">
        <v>56</v>
      </c>
      <c r="D24" s="44">
        <f t="shared" ref="D24:D25" si="4">IF(C24="ΝΑΙ",0.06,0)</f>
        <v>0</v>
      </c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5.75" customHeight="1" x14ac:dyDescent="0.25">
      <c r="A25" s="20"/>
      <c r="B25" s="42" t="s">
        <v>58</v>
      </c>
      <c r="C25" s="43" t="s">
        <v>56</v>
      </c>
      <c r="D25" s="44">
        <f t="shared" si="4"/>
        <v>0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5.75" customHeight="1" x14ac:dyDescent="0.25">
      <c r="A26" s="20"/>
      <c r="B26" s="147" t="s">
        <v>59</v>
      </c>
      <c r="C26" s="106"/>
      <c r="D26" s="45">
        <f>SUM(D22:D25)</f>
        <v>0</v>
      </c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5.75" customHeight="1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33" customHeight="1" x14ac:dyDescent="0.25">
      <c r="A28" s="20"/>
      <c r="B28" s="46" t="s">
        <v>60</v>
      </c>
      <c r="C28" s="47" t="s">
        <v>61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15.75" customHeight="1" x14ac:dyDescent="0.25">
      <c r="A29" s="20"/>
      <c r="B29" s="20"/>
      <c r="C29" s="20"/>
      <c r="D29" s="134" t="s">
        <v>62</v>
      </c>
      <c r="E29" s="135"/>
      <c r="F29" s="136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ht="60.75" customHeight="1" x14ac:dyDescent="0.25">
      <c r="A30" s="20"/>
      <c r="B30" s="46" t="s">
        <v>63</v>
      </c>
      <c r="C30" s="48" t="s">
        <v>64</v>
      </c>
      <c r="D30" s="137"/>
      <c r="E30" s="108"/>
      <c r="F30" s="138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24" customHeight="1" x14ac:dyDescent="0.25">
      <c r="A31" s="20"/>
      <c r="B31" s="20"/>
      <c r="C31" s="20"/>
      <c r="D31" s="139"/>
      <c r="E31" s="123"/>
      <c r="F31" s="14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 ht="15.75" customHeight="1" x14ac:dyDescent="0.25">
      <c r="A32" s="20"/>
      <c r="B32" s="20"/>
      <c r="C32" s="20"/>
      <c r="D32" s="49"/>
      <c r="E32" s="49"/>
      <c r="F32" s="49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33" customHeight="1" x14ac:dyDescent="0.25">
      <c r="A33" s="148" t="s">
        <v>65</v>
      </c>
      <c r="B33" s="149"/>
      <c r="C33" s="149"/>
      <c r="D33" s="149"/>
      <c r="E33" s="15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5.75" customHeight="1" x14ac:dyDescent="0.25">
      <c r="A34" s="142" t="s">
        <v>66</v>
      </c>
      <c r="B34" s="100"/>
      <c r="C34" s="100"/>
      <c r="D34" s="100"/>
      <c r="E34" s="106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90" customHeight="1" x14ac:dyDescent="0.25">
      <c r="A35" s="50" t="s">
        <v>67</v>
      </c>
      <c r="B35" s="50" t="s">
        <v>68</v>
      </c>
      <c r="C35" s="51" t="s">
        <v>69</v>
      </c>
      <c r="D35" s="51" t="s">
        <v>70</v>
      </c>
      <c r="E35" s="51" t="s">
        <v>71</v>
      </c>
      <c r="F35" s="20"/>
      <c r="G35" s="20"/>
      <c r="H35" s="141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15.75" customHeight="1" x14ac:dyDescent="0.25">
      <c r="A36" s="5" t="s">
        <v>72</v>
      </c>
      <c r="B36" s="52" t="s">
        <v>73</v>
      </c>
      <c r="C36" s="53">
        <v>2.6600000000000002E-2</v>
      </c>
      <c r="D36" s="54"/>
      <c r="E36" s="55">
        <f t="shared" ref="E36:E52" si="5">ROUND(C36*D36,6)</f>
        <v>0</v>
      </c>
      <c r="F36" s="20"/>
      <c r="G36" s="20"/>
      <c r="H36" s="108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5.75" customHeight="1" x14ac:dyDescent="0.25">
      <c r="A37" s="5" t="s">
        <v>74</v>
      </c>
      <c r="B37" s="52" t="s">
        <v>61</v>
      </c>
      <c r="C37" s="53">
        <v>0.28000000000000003</v>
      </c>
      <c r="D37" s="54"/>
      <c r="E37" s="55">
        <f t="shared" si="5"/>
        <v>0</v>
      </c>
      <c r="F37" s="20"/>
      <c r="G37" s="20"/>
      <c r="H37" s="108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5.75" customHeight="1" x14ac:dyDescent="0.25">
      <c r="A38" s="5" t="s">
        <v>75</v>
      </c>
      <c r="B38" s="52" t="s">
        <v>76</v>
      </c>
      <c r="C38" s="53">
        <v>6.6699999999999995E-2</v>
      </c>
      <c r="D38" s="54"/>
      <c r="E38" s="55">
        <f t="shared" si="5"/>
        <v>0</v>
      </c>
      <c r="F38" s="20"/>
      <c r="G38" s="20"/>
      <c r="H38" s="108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ht="15.75" customHeight="1" x14ac:dyDescent="0.25">
      <c r="A39" s="5" t="s">
        <v>77</v>
      </c>
      <c r="B39" s="52" t="s">
        <v>78</v>
      </c>
      <c r="C39" s="53">
        <v>0.1</v>
      </c>
      <c r="D39" s="54"/>
      <c r="E39" s="55">
        <f t="shared" si="5"/>
        <v>0</v>
      </c>
      <c r="F39" s="20"/>
      <c r="G39" s="20"/>
      <c r="H39" s="108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ht="15.75" customHeight="1" x14ac:dyDescent="0.25">
      <c r="A40" s="5" t="s">
        <v>79</v>
      </c>
      <c r="B40" s="52" t="s">
        <v>80</v>
      </c>
      <c r="C40" s="53">
        <v>9.3299999999999994E-2</v>
      </c>
      <c r="D40" s="54"/>
      <c r="E40" s="55">
        <f t="shared" si="5"/>
        <v>0</v>
      </c>
      <c r="F40" s="20"/>
      <c r="G40" s="20"/>
      <c r="H40" s="108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 ht="15.75" customHeight="1" x14ac:dyDescent="0.25">
      <c r="A41" s="5" t="s">
        <v>81</v>
      </c>
      <c r="B41" s="52" t="s">
        <v>82</v>
      </c>
      <c r="C41" s="53">
        <v>1.67E-2</v>
      </c>
      <c r="D41" s="54"/>
      <c r="E41" s="55">
        <f t="shared" si="5"/>
        <v>0</v>
      </c>
      <c r="F41" s="20"/>
      <c r="G41" s="20"/>
      <c r="H41" s="10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15.75" customHeight="1" x14ac:dyDescent="0.25">
      <c r="A42" s="5" t="s">
        <v>83</v>
      </c>
      <c r="B42" s="52" t="s">
        <v>84</v>
      </c>
      <c r="C42" s="53">
        <v>2.6600000000000002E-2</v>
      </c>
      <c r="D42" s="54"/>
      <c r="E42" s="55">
        <f t="shared" si="5"/>
        <v>0</v>
      </c>
      <c r="F42" s="20"/>
      <c r="G42" s="20"/>
      <c r="H42" s="56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15.75" customHeight="1" x14ac:dyDescent="0.25">
      <c r="A43" s="5" t="s">
        <v>85</v>
      </c>
      <c r="B43" s="52" t="s">
        <v>86</v>
      </c>
      <c r="C43" s="53">
        <v>6.7000000000000004E-2</v>
      </c>
      <c r="D43" s="54"/>
      <c r="E43" s="55">
        <f t="shared" si="5"/>
        <v>0</v>
      </c>
      <c r="F43" s="20"/>
      <c r="G43" s="20"/>
      <c r="H43" s="56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15.75" customHeight="1" x14ac:dyDescent="0.25">
      <c r="A44" s="5" t="s">
        <v>87</v>
      </c>
      <c r="B44" s="52" t="s">
        <v>88</v>
      </c>
      <c r="C44" s="53">
        <v>3.3300000000000003E-2</v>
      </c>
      <c r="D44" s="54"/>
      <c r="E44" s="55">
        <f t="shared" si="5"/>
        <v>0</v>
      </c>
      <c r="F44" s="20"/>
      <c r="G44" s="20"/>
      <c r="H44" s="56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ht="33" customHeight="1" x14ac:dyDescent="0.25">
      <c r="A45" s="5" t="s">
        <v>89</v>
      </c>
      <c r="B45" s="52" t="s">
        <v>90</v>
      </c>
      <c r="C45" s="53">
        <v>0.06</v>
      </c>
      <c r="D45" s="54"/>
      <c r="E45" s="55">
        <f t="shared" si="5"/>
        <v>0</v>
      </c>
      <c r="F45" s="20"/>
      <c r="G45" s="20"/>
      <c r="H45" s="56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15.75" customHeight="1" x14ac:dyDescent="0.25">
      <c r="A46" s="5" t="s">
        <v>91</v>
      </c>
      <c r="B46" s="52" t="s">
        <v>92</v>
      </c>
      <c r="C46" s="53">
        <v>0.05</v>
      </c>
      <c r="D46" s="54"/>
      <c r="E46" s="55">
        <f t="shared" si="5"/>
        <v>0</v>
      </c>
      <c r="F46" s="20"/>
      <c r="G46" s="20"/>
      <c r="H46" s="56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15.75" customHeight="1" x14ac:dyDescent="0.25">
      <c r="A47" s="5" t="s">
        <v>93</v>
      </c>
      <c r="B47" s="52" t="s">
        <v>94</v>
      </c>
      <c r="C47" s="53">
        <v>0.01</v>
      </c>
      <c r="D47" s="54"/>
      <c r="E47" s="55">
        <f t="shared" si="5"/>
        <v>0</v>
      </c>
      <c r="F47" s="20"/>
      <c r="G47" s="20"/>
      <c r="H47" s="56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15.75" customHeight="1" x14ac:dyDescent="0.25">
      <c r="A48" s="5" t="s">
        <v>95</v>
      </c>
      <c r="B48" s="52" t="s">
        <v>96</v>
      </c>
      <c r="C48" s="53">
        <v>2.6600000000000002E-2</v>
      </c>
      <c r="D48" s="54"/>
      <c r="E48" s="55">
        <f t="shared" si="5"/>
        <v>0</v>
      </c>
      <c r="F48" s="20"/>
      <c r="G48" s="20"/>
      <c r="H48" s="56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15.75" customHeight="1" x14ac:dyDescent="0.25">
      <c r="A49" s="5" t="s">
        <v>97</v>
      </c>
      <c r="B49" s="52" t="s">
        <v>98</v>
      </c>
      <c r="C49" s="53">
        <v>2.6600000000000002E-2</v>
      </c>
      <c r="D49" s="54"/>
      <c r="E49" s="55">
        <f t="shared" si="5"/>
        <v>0</v>
      </c>
      <c r="F49" s="20"/>
      <c r="G49" s="20"/>
      <c r="H49" s="56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15.75" customHeight="1" x14ac:dyDescent="0.25">
      <c r="A50" s="5" t="s">
        <v>99</v>
      </c>
      <c r="B50" s="52" t="s">
        <v>100</v>
      </c>
      <c r="C50" s="53">
        <v>4.6699999999999998E-2</v>
      </c>
      <c r="D50" s="54"/>
      <c r="E50" s="55">
        <f t="shared" si="5"/>
        <v>0</v>
      </c>
      <c r="F50" s="20"/>
      <c r="G50" s="20"/>
      <c r="H50" s="56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15.75" customHeight="1" x14ac:dyDescent="0.25">
      <c r="A51" s="5" t="s">
        <v>101</v>
      </c>
      <c r="B51" s="52" t="s">
        <v>102</v>
      </c>
      <c r="C51" s="53">
        <v>5.33E-2</v>
      </c>
      <c r="D51" s="54"/>
      <c r="E51" s="55">
        <f t="shared" si="5"/>
        <v>0</v>
      </c>
      <c r="F51" s="20"/>
      <c r="G51" s="20"/>
      <c r="H51" s="56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15.75" customHeight="1" x14ac:dyDescent="0.25">
      <c r="A52" s="5" t="s">
        <v>103</v>
      </c>
      <c r="B52" s="52" t="s">
        <v>104</v>
      </c>
      <c r="C52" s="53">
        <v>1.66E-2</v>
      </c>
      <c r="D52" s="54"/>
      <c r="E52" s="55">
        <f t="shared" si="5"/>
        <v>0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15" customHeight="1" x14ac:dyDescent="0.25">
      <c r="A53" s="57"/>
      <c r="B53" s="58" t="s">
        <v>105</v>
      </c>
      <c r="C53" s="59">
        <f>SUM(C36:C52)</f>
        <v>0.99999999999999989</v>
      </c>
      <c r="D53" s="60"/>
      <c r="E53" s="61">
        <f>SUM(E36:E52)</f>
        <v>0</v>
      </c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15" customHeight="1" x14ac:dyDescent="0.25">
      <c r="A54" s="62"/>
      <c r="B54" s="63"/>
      <c r="C54" s="64"/>
      <c r="D54" s="65"/>
      <c r="E54" s="66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15.75" customHeight="1" x14ac:dyDescent="0.25">
      <c r="A55" s="142" t="s">
        <v>106</v>
      </c>
      <c r="B55" s="100"/>
      <c r="C55" s="100"/>
      <c r="D55" s="100"/>
      <c r="E55" s="106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79.5" customHeight="1" x14ac:dyDescent="0.25">
      <c r="A56" s="50" t="s">
        <v>67</v>
      </c>
      <c r="B56" s="50" t="s">
        <v>68</v>
      </c>
      <c r="C56" s="51" t="s">
        <v>69</v>
      </c>
      <c r="D56" s="51" t="s">
        <v>107</v>
      </c>
      <c r="E56" s="51" t="s">
        <v>71</v>
      </c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15.75" customHeight="1" x14ac:dyDescent="0.25">
      <c r="A57" s="5" t="s">
        <v>72</v>
      </c>
      <c r="B57" s="52" t="s">
        <v>73</v>
      </c>
      <c r="C57" s="53">
        <v>2.87E-2</v>
      </c>
      <c r="D57" s="54"/>
      <c r="E57" s="55">
        <f t="shared" ref="E57:E73" si="6">ROUND(C57*D57,6)</f>
        <v>0</v>
      </c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15.75" customHeight="1" x14ac:dyDescent="0.25">
      <c r="A58" s="5" t="s">
        <v>108</v>
      </c>
      <c r="B58" s="52" t="s">
        <v>109</v>
      </c>
      <c r="C58" s="53">
        <v>0.22579999999999997</v>
      </c>
      <c r="D58" s="54"/>
      <c r="E58" s="55">
        <f t="shared" si="6"/>
        <v>0</v>
      </c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5.75" customHeight="1" x14ac:dyDescent="0.25">
      <c r="A59" s="5" t="s">
        <v>75</v>
      </c>
      <c r="B59" s="52" t="s">
        <v>76</v>
      </c>
      <c r="C59" s="53">
        <v>7.17E-2</v>
      </c>
      <c r="D59" s="54"/>
      <c r="E59" s="55">
        <f t="shared" si="6"/>
        <v>0</v>
      </c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5.75" customHeight="1" x14ac:dyDescent="0.25">
      <c r="A60" s="5" t="s">
        <v>77</v>
      </c>
      <c r="B60" s="52" t="s">
        <v>78</v>
      </c>
      <c r="C60" s="53">
        <v>0.1075</v>
      </c>
      <c r="D60" s="54"/>
      <c r="E60" s="55">
        <f t="shared" si="6"/>
        <v>0</v>
      </c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5.75" customHeight="1" x14ac:dyDescent="0.25">
      <c r="A61" s="5" t="s">
        <v>79</v>
      </c>
      <c r="B61" s="52" t="s">
        <v>80</v>
      </c>
      <c r="C61" s="53">
        <v>0.10039999999999999</v>
      </c>
      <c r="D61" s="54"/>
      <c r="E61" s="55">
        <f t="shared" si="6"/>
        <v>0</v>
      </c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5.75" customHeight="1" x14ac:dyDescent="0.25">
      <c r="A62" s="5" t="s">
        <v>81</v>
      </c>
      <c r="B62" s="52" t="s">
        <v>82</v>
      </c>
      <c r="C62" s="53">
        <v>1.7899999999999999E-2</v>
      </c>
      <c r="D62" s="54"/>
      <c r="E62" s="55">
        <f t="shared" si="6"/>
        <v>0</v>
      </c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15.75" customHeight="1" x14ac:dyDescent="0.25">
      <c r="A63" s="5" t="s">
        <v>83</v>
      </c>
      <c r="B63" s="52" t="s">
        <v>84</v>
      </c>
      <c r="C63" s="53">
        <v>2.87E-2</v>
      </c>
      <c r="D63" s="54"/>
      <c r="E63" s="55">
        <f t="shared" si="6"/>
        <v>0</v>
      </c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15.75" customHeight="1" x14ac:dyDescent="0.25">
      <c r="A64" s="5" t="s">
        <v>85</v>
      </c>
      <c r="B64" s="52" t="s">
        <v>86</v>
      </c>
      <c r="C64" s="53">
        <v>7.17E-2</v>
      </c>
      <c r="D64" s="54"/>
      <c r="E64" s="55">
        <f t="shared" si="6"/>
        <v>0</v>
      </c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15.75" customHeight="1" x14ac:dyDescent="0.25">
      <c r="A65" s="5" t="s">
        <v>87</v>
      </c>
      <c r="B65" s="52" t="s">
        <v>88</v>
      </c>
      <c r="C65" s="53">
        <v>3.5799999999999998E-2</v>
      </c>
      <c r="D65" s="54"/>
      <c r="E65" s="55">
        <f t="shared" si="6"/>
        <v>0</v>
      </c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31.5" customHeight="1" x14ac:dyDescent="0.25">
      <c r="A66" s="5" t="s">
        <v>89</v>
      </c>
      <c r="B66" s="52" t="s">
        <v>90</v>
      </c>
      <c r="C66" s="53">
        <v>6.4500000000000002E-2</v>
      </c>
      <c r="D66" s="54"/>
      <c r="E66" s="55">
        <f t="shared" si="6"/>
        <v>0</v>
      </c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15.75" customHeight="1" x14ac:dyDescent="0.25">
      <c r="A67" s="5" t="s">
        <v>91</v>
      </c>
      <c r="B67" s="52" t="s">
        <v>92</v>
      </c>
      <c r="C67" s="53">
        <v>5.3800000000000001E-2</v>
      </c>
      <c r="D67" s="54"/>
      <c r="E67" s="55">
        <f t="shared" si="6"/>
        <v>0</v>
      </c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15.75" customHeight="1" x14ac:dyDescent="0.25">
      <c r="A68" s="5" t="s">
        <v>93</v>
      </c>
      <c r="B68" s="52" t="s">
        <v>94</v>
      </c>
      <c r="C68" s="53">
        <v>1.0700000000000001E-2</v>
      </c>
      <c r="D68" s="54"/>
      <c r="E68" s="55">
        <f t="shared" si="6"/>
        <v>0</v>
      </c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15.75" customHeight="1" x14ac:dyDescent="0.25">
      <c r="A69" s="5" t="s">
        <v>95</v>
      </c>
      <c r="B69" s="52" t="s">
        <v>96</v>
      </c>
      <c r="C69" s="53">
        <v>2.87E-2</v>
      </c>
      <c r="D69" s="54"/>
      <c r="E69" s="55">
        <f t="shared" si="6"/>
        <v>0</v>
      </c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15.75" customHeight="1" x14ac:dyDescent="0.25">
      <c r="A70" s="5" t="s">
        <v>97</v>
      </c>
      <c r="B70" s="52" t="s">
        <v>98</v>
      </c>
      <c r="C70" s="53">
        <v>2.87E-2</v>
      </c>
      <c r="D70" s="54"/>
      <c r="E70" s="55">
        <f t="shared" si="6"/>
        <v>0</v>
      </c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15.75" customHeight="1" x14ac:dyDescent="0.25">
      <c r="A71" s="5" t="s">
        <v>99</v>
      </c>
      <c r="B71" s="52" t="s">
        <v>100</v>
      </c>
      <c r="C71" s="53">
        <v>5.0199999999999995E-2</v>
      </c>
      <c r="D71" s="54"/>
      <c r="E71" s="55">
        <f t="shared" si="6"/>
        <v>0</v>
      </c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15.75" customHeight="1" x14ac:dyDescent="0.25">
      <c r="A72" s="5" t="s">
        <v>101</v>
      </c>
      <c r="B72" s="52" t="s">
        <v>102</v>
      </c>
      <c r="C72" s="53">
        <v>5.7300000000000004E-2</v>
      </c>
      <c r="D72" s="54"/>
      <c r="E72" s="55">
        <f t="shared" si="6"/>
        <v>0</v>
      </c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15.75" customHeight="1" x14ac:dyDescent="0.25">
      <c r="A73" s="5" t="s">
        <v>103</v>
      </c>
      <c r="B73" s="52" t="s">
        <v>104</v>
      </c>
      <c r="C73" s="53">
        <v>1.7899999999999999E-2</v>
      </c>
      <c r="D73" s="54"/>
      <c r="E73" s="55">
        <f t="shared" si="6"/>
        <v>0</v>
      </c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5.75" customHeight="1" x14ac:dyDescent="0.25">
      <c r="A74" s="57"/>
      <c r="B74" s="58" t="s">
        <v>105</v>
      </c>
      <c r="C74" s="67">
        <f>SUM(C57:C73)</f>
        <v>0.99999999999999989</v>
      </c>
      <c r="D74" s="68"/>
      <c r="E74" s="69">
        <f>SUM(E57:E73)</f>
        <v>0</v>
      </c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15.75" customHeight="1" x14ac:dyDescent="0.25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90.75" customHeight="1" x14ac:dyDescent="0.25">
      <c r="A76" s="124" t="s">
        <v>38</v>
      </c>
      <c r="B76" s="125"/>
      <c r="C76" s="125"/>
      <c r="D76" s="125"/>
      <c r="E76" s="125"/>
      <c r="F76" s="126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5.75" customHeight="1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5.75" customHeight="1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15.75" customHeight="1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15.75" customHeight="1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15.75" customHeight="1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15.75" customHeight="1" x14ac:dyDescent="0.25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15.75" customHeight="1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15.75" customHeight="1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15.75" customHeight="1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15.75" customHeight="1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5.75" customHeight="1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5.75" customHeight="1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5.75" customHeight="1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5.75" customHeight="1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5.75" customHeight="1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5.75" customHeight="1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5.75" customHeight="1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5.75" customHeight="1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5.75" customHeight="1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5.75" customHeight="1" x14ac:dyDescent="0.25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5.75" customHeight="1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5.75" customHeight="1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5.75" customHeight="1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5.75" customHeight="1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1:26" ht="15.75" customHeight="1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1:26" ht="15.75" customHeight="1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</row>
    <row r="103" spans="1:26" ht="15.75" customHeight="1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spans="1:26" ht="15.75" customHeight="1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</row>
    <row r="105" spans="1:26" ht="15.75" customHeight="1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1:26" ht="15.75" customHeight="1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1:26" ht="15.75" customHeight="1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15.75" customHeight="1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1:26" ht="15.75" customHeight="1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1:26" ht="15.75" customHeight="1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</row>
    <row r="111" spans="1:26" ht="15.75" customHeight="1" x14ac:dyDescent="0.25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</row>
    <row r="112" spans="1:26" ht="15.75" customHeight="1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</row>
    <row r="113" spans="1:26" ht="15.75" customHeight="1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</row>
    <row r="114" spans="1:26" ht="15.75" customHeight="1" x14ac:dyDescent="0.25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</row>
    <row r="115" spans="1:26" ht="15.75" customHeight="1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</row>
    <row r="116" spans="1:26" ht="15.75" customHeight="1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</row>
    <row r="117" spans="1:26" ht="15.75" customHeight="1" x14ac:dyDescent="0.25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</row>
    <row r="118" spans="1:26" ht="15.75" customHeight="1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</row>
    <row r="119" spans="1:26" ht="15.75" customHeight="1" x14ac:dyDescent="0.25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</row>
    <row r="120" spans="1:26" ht="15.75" customHeight="1" x14ac:dyDescent="0.25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</row>
    <row r="121" spans="1:26" ht="15.75" customHeight="1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</row>
    <row r="122" spans="1:26" ht="15.75" customHeight="1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</row>
    <row r="123" spans="1:26" ht="15.75" customHeight="1" x14ac:dyDescent="0.25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</row>
    <row r="124" spans="1:26" ht="15.75" customHeight="1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</row>
    <row r="125" spans="1:26" ht="15.75" customHeight="1" x14ac:dyDescent="0.25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</row>
    <row r="126" spans="1:26" ht="15.75" customHeight="1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</row>
    <row r="127" spans="1:26" ht="15.75" customHeight="1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</row>
    <row r="128" spans="1:26" ht="15.75" customHeight="1" x14ac:dyDescent="0.25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</row>
    <row r="129" spans="1:26" ht="15.7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</row>
    <row r="130" spans="1:26" ht="15.75" customHeight="1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</row>
    <row r="131" spans="1:26" ht="15.75" customHeight="1" x14ac:dyDescent="0.25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</row>
    <row r="132" spans="1:26" ht="15.75" customHeight="1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</row>
    <row r="133" spans="1:26" ht="15.75" customHeight="1" x14ac:dyDescent="0.25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</row>
    <row r="134" spans="1:26" ht="15.75" customHeight="1" x14ac:dyDescent="0.25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</row>
    <row r="135" spans="1:26" ht="15.75" customHeight="1" x14ac:dyDescent="0.25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</row>
    <row r="136" spans="1:26" ht="15.75" customHeight="1" x14ac:dyDescent="0.25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</row>
    <row r="137" spans="1:26" ht="15.75" customHeight="1" x14ac:dyDescent="0.25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</row>
    <row r="138" spans="1:26" ht="15.75" customHeight="1" x14ac:dyDescent="0.25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</row>
    <row r="139" spans="1:26" ht="15.75" customHeight="1" x14ac:dyDescent="0.25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</row>
    <row r="140" spans="1:26" ht="15.75" customHeight="1" x14ac:dyDescent="0.25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</row>
    <row r="141" spans="1:26" ht="15.75" customHeight="1" x14ac:dyDescent="0.25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</row>
    <row r="142" spans="1:26" ht="15.75" customHeight="1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</row>
    <row r="143" spans="1:26" ht="15.75" customHeight="1" x14ac:dyDescent="0.25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</row>
    <row r="144" spans="1:26" ht="15.75" customHeight="1" x14ac:dyDescent="0.25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</row>
    <row r="145" spans="1:26" ht="15.75" customHeight="1" x14ac:dyDescent="0.25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</row>
    <row r="146" spans="1:26" ht="15.75" customHeight="1" x14ac:dyDescent="0.25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</row>
    <row r="147" spans="1:26" ht="15.75" customHeight="1" x14ac:dyDescent="0.25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</row>
    <row r="148" spans="1:26" ht="15.75" customHeight="1" x14ac:dyDescent="0.25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</row>
    <row r="149" spans="1:26" ht="15.75" customHeight="1" x14ac:dyDescent="0.25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</row>
    <row r="150" spans="1:26" ht="15.75" customHeight="1" x14ac:dyDescent="0.25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</row>
    <row r="151" spans="1:26" ht="15.75" customHeight="1" x14ac:dyDescent="0.25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ht="15.75" customHeight="1" x14ac:dyDescent="0.25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5.75" customHeight="1" x14ac:dyDescent="0.25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5.75" customHeight="1" x14ac:dyDescent="0.25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5.75" customHeight="1" x14ac:dyDescent="0.25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5.75" customHeight="1" x14ac:dyDescent="0.25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5.75" customHeight="1" x14ac:dyDescent="0.25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5.75" customHeight="1" x14ac:dyDescent="0.25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5.75" customHeight="1" x14ac:dyDescent="0.25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5.75" customHeight="1" x14ac:dyDescent="0.25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5.75" customHeight="1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5.75" customHeight="1" x14ac:dyDescent="0.25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5.75" customHeight="1" x14ac:dyDescent="0.25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</row>
    <row r="164" spans="1:26" ht="15.75" customHeight="1" x14ac:dyDescent="0.25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5.75" customHeight="1" x14ac:dyDescent="0.25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5.75" customHeight="1" x14ac:dyDescent="0.25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5.75" customHeight="1" x14ac:dyDescent="0.25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5.75" customHeight="1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5.75" customHeight="1" x14ac:dyDescent="0.25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5.75" customHeight="1" x14ac:dyDescent="0.25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5.75" customHeight="1" x14ac:dyDescent="0.25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5.75" customHeight="1" x14ac:dyDescent="0.25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5.75" customHeight="1" x14ac:dyDescent="0.25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5.75" customHeight="1" x14ac:dyDescent="0.25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5.75" customHeight="1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5.75" customHeight="1" x14ac:dyDescent="0.25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5.75" customHeight="1" x14ac:dyDescent="0.25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5.75" customHeight="1" x14ac:dyDescent="0.25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5.75" customHeight="1" x14ac:dyDescent="0.25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5.75" customHeight="1" x14ac:dyDescent="0.25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5.75" customHeight="1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5.75" customHeight="1" x14ac:dyDescent="0.25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5.75" customHeight="1" x14ac:dyDescent="0.25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5.75" customHeight="1" x14ac:dyDescent="0.25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5.75" customHeight="1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5.75" customHeight="1" x14ac:dyDescent="0.25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5.75" customHeight="1" x14ac:dyDescent="0.25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5.75" customHeight="1" x14ac:dyDescent="0.25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5.75" customHeight="1" x14ac:dyDescent="0.25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5.75" customHeight="1" x14ac:dyDescent="0.25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5.75" customHeight="1" x14ac:dyDescent="0.25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5.75" customHeight="1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5.75" customHeight="1" x14ac:dyDescent="0.25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5.75" customHeight="1" x14ac:dyDescent="0.25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5.75" customHeight="1" x14ac:dyDescent="0.25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5.75" customHeight="1" x14ac:dyDescent="0.25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5.75" customHeight="1" x14ac:dyDescent="0.25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5.75" customHeight="1" x14ac:dyDescent="0.25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5.75" customHeight="1" x14ac:dyDescent="0.25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5.75" customHeight="1" x14ac:dyDescent="0.25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5.75" customHeight="1" x14ac:dyDescent="0.25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5.75" customHeight="1" x14ac:dyDescent="0.25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5.75" customHeight="1" x14ac:dyDescent="0.25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5.75" customHeight="1" x14ac:dyDescent="0.25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5.75" customHeight="1" x14ac:dyDescent="0.25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5.75" customHeight="1" x14ac:dyDescent="0.25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5.75" customHeight="1" x14ac:dyDescent="0.25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5.75" customHeight="1" x14ac:dyDescent="0.25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5.75" customHeight="1" x14ac:dyDescent="0.25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5.75" customHeight="1" x14ac:dyDescent="0.25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5.75" customHeight="1" x14ac:dyDescent="0.25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5.75" customHeight="1" x14ac:dyDescent="0.25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5.75" customHeight="1" x14ac:dyDescent="0.25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5.75" customHeight="1" x14ac:dyDescent="0.25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5.75" customHeight="1" x14ac:dyDescent="0.25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5.75" customHeight="1" x14ac:dyDescent="0.25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5.75" customHeight="1" x14ac:dyDescent="0.25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5.75" customHeight="1" x14ac:dyDescent="0.25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5.75" customHeight="1" x14ac:dyDescent="0.25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5.75" customHeight="1" x14ac:dyDescent="0.25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5.75" customHeight="1" x14ac:dyDescent="0.25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5.75" customHeight="1" x14ac:dyDescent="0.25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5.75" customHeight="1" x14ac:dyDescent="0.25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5.75" customHeight="1" x14ac:dyDescent="0.25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5.75" customHeight="1" x14ac:dyDescent="0.25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5.75" customHeight="1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5.75" customHeight="1" x14ac:dyDescent="0.25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5.75" customHeight="1" x14ac:dyDescent="0.25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5.75" customHeight="1" x14ac:dyDescent="0.25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5.75" customHeight="1" x14ac:dyDescent="0.25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5.75" customHeight="1" x14ac:dyDescent="0.25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5.75" customHeight="1" x14ac:dyDescent="0.25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5.75" customHeight="1" x14ac:dyDescent="0.25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5.75" customHeight="1" x14ac:dyDescent="0.25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5.75" customHeight="1" x14ac:dyDescent="0.25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5.75" customHeight="1" x14ac:dyDescent="0.25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5.75" customHeight="1" x14ac:dyDescent="0.25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5.75" customHeight="1" x14ac:dyDescent="0.25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5.75" customHeight="1" x14ac:dyDescent="0.25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5.75" customHeight="1" x14ac:dyDescent="0.25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5.75" customHeight="1" x14ac:dyDescent="0.25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5.75" customHeight="1" x14ac:dyDescent="0.25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5.75" customHeight="1" x14ac:dyDescent="0.25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5.75" customHeight="1" x14ac:dyDescent="0.25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5.75" customHeight="1" x14ac:dyDescent="0.25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5.75" customHeight="1" x14ac:dyDescent="0.25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5.75" customHeight="1" x14ac:dyDescent="0.25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5.75" customHeight="1" x14ac:dyDescent="0.25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5.75" customHeight="1" x14ac:dyDescent="0.25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5.75" customHeight="1" x14ac:dyDescent="0.25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5.75" customHeight="1" x14ac:dyDescent="0.25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5.75" customHeight="1" x14ac:dyDescent="0.25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5.75" customHeight="1" x14ac:dyDescent="0.25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5.75" customHeight="1" x14ac:dyDescent="0.25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5.75" customHeight="1" x14ac:dyDescent="0.25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5.75" customHeight="1" x14ac:dyDescent="0.25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5.75" customHeight="1" x14ac:dyDescent="0.25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5.75" customHeight="1" x14ac:dyDescent="0.25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5.75" customHeight="1" x14ac:dyDescent="0.25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5.75" customHeight="1" x14ac:dyDescent="0.25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5.75" customHeight="1" x14ac:dyDescent="0.25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5.75" customHeight="1" x14ac:dyDescent="0.25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5.75" customHeight="1" x14ac:dyDescent="0.25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5.75" customHeight="1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5.75" customHeight="1" x14ac:dyDescent="0.25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5.75" customHeight="1" x14ac:dyDescent="0.25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5.75" customHeight="1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5.75" customHeight="1" x14ac:dyDescent="0.25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5.75" customHeight="1" x14ac:dyDescent="0.25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5.75" customHeight="1" x14ac:dyDescent="0.25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5.75" customHeight="1" x14ac:dyDescent="0.25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5.75" customHeight="1" x14ac:dyDescent="0.25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5.75" customHeight="1" x14ac:dyDescent="0.25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5.75" customHeight="1" x14ac:dyDescent="0.25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5.75" customHeight="1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5.75" customHeight="1" x14ac:dyDescent="0.25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5.75" customHeight="1" x14ac:dyDescent="0.25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5.75" customHeight="1" x14ac:dyDescent="0.25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5.75" customHeight="1" x14ac:dyDescent="0.25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5.75" customHeight="1" x14ac:dyDescent="0.25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5.75" customHeight="1" x14ac:dyDescent="0.25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5.75" customHeight="1" x14ac:dyDescent="0.25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5.75" customHeight="1" x14ac:dyDescent="0.25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5.75" customHeight="1" x14ac:dyDescent="0.25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5.75" customHeight="1" x14ac:dyDescent="0.25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5.75" customHeight="1" x14ac:dyDescent="0.25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5.75" customHeight="1" x14ac:dyDescent="0.25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5.75" customHeight="1" x14ac:dyDescent="0.25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5.75" customHeight="1" x14ac:dyDescent="0.25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5.75" customHeight="1" x14ac:dyDescent="0.25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5.75" customHeight="1" x14ac:dyDescent="0.25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5.75" customHeight="1" x14ac:dyDescent="0.25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5.75" customHeight="1" x14ac:dyDescent="0.25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5.75" customHeight="1" x14ac:dyDescent="0.25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5.75" customHeight="1" x14ac:dyDescent="0.25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5.75" customHeight="1" x14ac:dyDescent="0.25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5.75" customHeight="1" x14ac:dyDescent="0.25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5.75" customHeight="1" x14ac:dyDescent="0.25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5.75" customHeight="1" x14ac:dyDescent="0.25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5.75" customHeight="1" x14ac:dyDescent="0.25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5.75" customHeight="1" x14ac:dyDescent="0.25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5.75" customHeight="1" x14ac:dyDescent="0.25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5.75" customHeight="1" x14ac:dyDescent="0.25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5.75" customHeight="1" x14ac:dyDescent="0.25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5.75" customHeight="1" x14ac:dyDescent="0.25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5.75" customHeight="1" x14ac:dyDescent="0.25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5.75" customHeight="1" x14ac:dyDescent="0.25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5.75" customHeight="1" x14ac:dyDescent="0.25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5.75" customHeight="1" x14ac:dyDescent="0.25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5.75" customHeight="1" x14ac:dyDescent="0.25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5.75" customHeight="1" x14ac:dyDescent="0.25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5.75" customHeight="1" x14ac:dyDescent="0.25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5.75" customHeight="1" x14ac:dyDescent="0.25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5.75" customHeight="1" x14ac:dyDescent="0.25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5.75" customHeight="1" x14ac:dyDescent="0.25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5.75" customHeight="1" x14ac:dyDescent="0.25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5.75" customHeight="1" x14ac:dyDescent="0.25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5.75" customHeight="1" x14ac:dyDescent="0.25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5.75" customHeight="1" x14ac:dyDescent="0.25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5.75" customHeight="1" x14ac:dyDescent="0.25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5.75" customHeight="1" x14ac:dyDescent="0.25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5.75" customHeight="1" x14ac:dyDescent="0.25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5.75" customHeight="1" x14ac:dyDescent="0.25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5.75" customHeight="1" x14ac:dyDescent="0.25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5.75" customHeight="1" x14ac:dyDescent="0.25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5.75" customHeight="1" x14ac:dyDescent="0.25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5.75" customHeight="1" x14ac:dyDescent="0.25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5.75" customHeight="1" x14ac:dyDescent="0.25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5.75" customHeight="1" x14ac:dyDescent="0.25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5.75" customHeight="1" x14ac:dyDescent="0.25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5.75" customHeight="1" x14ac:dyDescent="0.25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5.75" customHeight="1" x14ac:dyDescent="0.25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5.75" customHeight="1" x14ac:dyDescent="0.25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5.75" customHeight="1" x14ac:dyDescent="0.25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5.75" customHeight="1" x14ac:dyDescent="0.25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5.75" customHeight="1" x14ac:dyDescent="0.25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5.75" customHeight="1" x14ac:dyDescent="0.25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5.75" customHeight="1" x14ac:dyDescent="0.25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5.75" customHeight="1" x14ac:dyDescent="0.25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5.75" customHeight="1" x14ac:dyDescent="0.25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5.75" customHeight="1" x14ac:dyDescent="0.25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5.75" customHeight="1" x14ac:dyDescent="0.25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5.75" customHeight="1" x14ac:dyDescent="0.25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5.75" customHeight="1" x14ac:dyDescent="0.25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5.75" customHeight="1" x14ac:dyDescent="0.25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5.75" customHeight="1" x14ac:dyDescent="0.25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5.75" customHeight="1" x14ac:dyDescent="0.25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5.75" customHeight="1" x14ac:dyDescent="0.25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5.75" customHeight="1" x14ac:dyDescent="0.25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5.75" customHeight="1" x14ac:dyDescent="0.25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5.75" customHeight="1" x14ac:dyDescent="0.25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5.75" customHeight="1" x14ac:dyDescent="0.25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5.75" customHeight="1" x14ac:dyDescent="0.25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5.75" customHeight="1" x14ac:dyDescent="0.25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5.75" customHeight="1" x14ac:dyDescent="0.25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5.75" customHeight="1" x14ac:dyDescent="0.25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5.75" customHeight="1" x14ac:dyDescent="0.25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5.75" customHeight="1" x14ac:dyDescent="0.25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5.75" customHeight="1" x14ac:dyDescent="0.25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5.75" customHeight="1" x14ac:dyDescent="0.25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5.75" customHeight="1" x14ac:dyDescent="0.25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5.75" customHeight="1" x14ac:dyDescent="0.25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5.75" customHeight="1" x14ac:dyDescent="0.25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5.75" customHeight="1" x14ac:dyDescent="0.25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5.75" customHeight="1" x14ac:dyDescent="0.25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5.75" customHeight="1" x14ac:dyDescent="0.25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5.75" customHeight="1" x14ac:dyDescent="0.25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5.75" customHeight="1" x14ac:dyDescent="0.25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5.75" customHeight="1" x14ac:dyDescent="0.25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5.75" customHeight="1" x14ac:dyDescent="0.25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5.75" customHeight="1" x14ac:dyDescent="0.25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5.75" customHeight="1" x14ac:dyDescent="0.25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5.75" customHeight="1" x14ac:dyDescent="0.25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5.75" customHeight="1" x14ac:dyDescent="0.25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5.75" customHeight="1" x14ac:dyDescent="0.25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5.75" customHeight="1" x14ac:dyDescent="0.25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5.75" customHeight="1" x14ac:dyDescent="0.25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5.75" customHeight="1" x14ac:dyDescent="0.25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5.75" customHeight="1" x14ac:dyDescent="0.25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5.75" customHeight="1" x14ac:dyDescent="0.25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5.75" customHeight="1" x14ac:dyDescent="0.25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5.75" customHeight="1" x14ac:dyDescent="0.25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5.75" customHeight="1" x14ac:dyDescent="0.25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5.75" customHeight="1" x14ac:dyDescent="0.25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5.75" customHeight="1" x14ac:dyDescent="0.25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5.75" customHeight="1" x14ac:dyDescent="0.25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5.75" customHeight="1" x14ac:dyDescent="0.25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5.75" customHeight="1" x14ac:dyDescent="0.25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5.75" customHeight="1" x14ac:dyDescent="0.25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5.75" customHeight="1" x14ac:dyDescent="0.25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5.75" customHeight="1" x14ac:dyDescent="0.25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5.75" customHeight="1" x14ac:dyDescent="0.25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5.75" customHeight="1" x14ac:dyDescent="0.25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5.75" customHeight="1" x14ac:dyDescent="0.25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5.75" customHeight="1" x14ac:dyDescent="0.25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5.75" customHeight="1" x14ac:dyDescent="0.25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5.75" customHeight="1" x14ac:dyDescent="0.25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5.75" customHeight="1" x14ac:dyDescent="0.25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5.75" customHeight="1" x14ac:dyDescent="0.25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5.75" customHeight="1" x14ac:dyDescent="0.25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5.75" customHeight="1" x14ac:dyDescent="0.25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5.75" customHeight="1" x14ac:dyDescent="0.25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5.75" customHeight="1" x14ac:dyDescent="0.25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5.75" customHeight="1" x14ac:dyDescent="0.25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5.75" customHeight="1" x14ac:dyDescent="0.25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5.75" customHeight="1" x14ac:dyDescent="0.25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5.75" customHeight="1" x14ac:dyDescent="0.25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5.75" customHeight="1" x14ac:dyDescent="0.25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5.75" customHeight="1" x14ac:dyDescent="0.25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5.75" customHeight="1" x14ac:dyDescent="0.25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5.75" customHeight="1" x14ac:dyDescent="0.25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5.75" customHeight="1" x14ac:dyDescent="0.25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5.75" customHeight="1" x14ac:dyDescent="0.25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5.75" customHeight="1" x14ac:dyDescent="0.25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5.75" customHeight="1" x14ac:dyDescent="0.25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5.75" customHeight="1" x14ac:dyDescent="0.25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5.75" customHeight="1" x14ac:dyDescent="0.25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5.75" customHeight="1" x14ac:dyDescent="0.25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5.75" customHeight="1" x14ac:dyDescent="0.25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5.75" customHeight="1" x14ac:dyDescent="0.25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5.75" customHeight="1" x14ac:dyDescent="0.25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5.75" customHeight="1" x14ac:dyDescent="0.25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5.75" customHeight="1" x14ac:dyDescent="0.25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5.75" customHeight="1" x14ac:dyDescent="0.25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5.75" customHeight="1" x14ac:dyDescent="0.25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5.75" customHeight="1" x14ac:dyDescent="0.25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5.75" customHeight="1" x14ac:dyDescent="0.25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5.75" customHeight="1" x14ac:dyDescent="0.25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5.75" customHeight="1" x14ac:dyDescent="0.25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5.75" customHeight="1" x14ac:dyDescent="0.25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5.75" customHeight="1" x14ac:dyDescent="0.25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5.75" customHeight="1" x14ac:dyDescent="0.25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5.75" customHeight="1" x14ac:dyDescent="0.25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5.75" customHeight="1" x14ac:dyDescent="0.25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5.75" customHeight="1" x14ac:dyDescent="0.25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5.75" customHeight="1" x14ac:dyDescent="0.25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5.75" customHeight="1" x14ac:dyDescent="0.25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5.75" customHeight="1" x14ac:dyDescent="0.25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5.75" customHeight="1" x14ac:dyDescent="0.25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5.75" customHeight="1" x14ac:dyDescent="0.25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5.75" customHeight="1" x14ac:dyDescent="0.25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5.75" customHeight="1" x14ac:dyDescent="0.25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5.75" customHeight="1" x14ac:dyDescent="0.25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5.75" customHeight="1" x14ac:dyDescent="0.25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5.75" customHeight="1" x14ac:dyDescent="0.25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5.75" customHeight="1" x14ac:dyDescent="0.25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5.75" customHeight="1" x14ac:dyDescent="0.25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5.75" customHeight="1" x14ac:dyDescent="0.25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5.75" customHeight="1" x14ac:dyDescent="0.25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5.75" customHeight="1" x14ac:dyDescent="0.25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5.75" customHeight="1" x14ac:dyDescent="0.25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5.75" customHeight="1" x14ac:dyDescent="0.25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5.75" customHeight="1" x14ac:dyDescent="0.25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5.75" customHeight="1" x14ac:dyDescent="0.25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5.75" customHeight="1" x14ac:dyDescent="0.25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5.75" customHeight="1" x14ac:dyDescent="0.25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5.75" customHeight="1" x14ac:dyDescent="0.25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5.75" customHeight="1" x14ac:dyDescent="0.25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5.75" customHeight="1" x14ac:dyDescent="0.25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5.75" customHeight="1" x14ac:dyDescent="0.25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5.75" customHeight="1" x14ac:dyDescent="0.25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5.75" customHeight="1" x14ac:dyDescent="0.25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5.75" customHeight="1" x14ac:dyDescent="0.25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5.75" customHeight="1" x14ac:dyDescent="0.25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5.75" customHeight="1" x14ac:dyDescent="0.25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5.75" customHeight="1" x14ac:dyDescent="0.25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5.75" customHeight="1" x14ac:dyDescent="0.25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5.75" customHeight="1" x14ac:dyDescent="0.25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5.75" customHeight="1" x14ac:dyDescent="0.25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5.75" customHeight="1" x14ac:dyDescent="0.25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5.75" customHeight="1" x14ac:dyDescent="0.25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5.75" customHeight="1" x14ac:dyDescent="0.25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5.75" customHeight="1" x14ac:dyDescent="0.25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5.75" customHeight="1" x14ac:dyDescent="0.25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5.75" customHeight="1" x14ac:dyDescent="0.25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5.75" customHeight="1" x14ac:dyDescent="0.25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5.75" customHeight="1" x14ac:dyDescent="0.25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5.75" customHeight="1" x14ac:dyDescent="0.25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5.75" customHeight="1" x14ac:dyDescent="0.25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5.75" customHeight="1" x14ac:dyDescent="0.25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5.75" customHeight="1" x14ac:dyDescent="0.25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5.75" customHeight="1" x14ac:dyDescent="0.25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5.75" customHeight="1" x14ac:dyDescent="0.25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5.75" customHeight="1" x14ac:dyDescent="0.25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5.75" customHeight="1" x14ac:dyDescent="0.25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5.75" customHeight="1" x14ac:dyDescent="0.25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5.75" customHeight="1" x14ac:dyDescent="0.25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5.75" customHeight="1" x14ac:dyDescent="0.25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5.75" customHeight="1" x14ac:dyDescent="0.25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5.75" customHeight="1" x14ac:dyDescent="0.25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5.75" customHeight="1" x14ac:dyDescent="0.25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5.75" customHeight="1" x14ac:dyDescent="0.25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5.75" customHeight="1" x14ac:dyDescent="0.25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5.75" customHeight="1" x14ac:dyDescent="0.25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5.75" customHeight="1" x14ac:dyDescent="0.25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5.75" customHeight="1" x14ac:dyDescent="0.25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5.75" customHeight="1" x14ac:dyDescent="0.25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5.75" customHeight="1" x14ac:dyDescent="0.25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5.75" customHeight="1" x14ac:dyDescent="0.25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5.75" customHeight="1" x14ac:dyDescent="0.25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5.75" customHeight="1" x14ac:dyDescent="0.25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5.75" customHeight="1" x14ac:dyDescent="0.25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5.75" customHeight="1" x14ac:dyDescent="0.25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5.75" customHeight="1" x14ac:dyDescent="0.25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5.75" customHeight="1" x14ac:dyDescent="0.25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5.75" customHeight="1" x14ac:dyDescent="0.25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5.75" customHeight="1" x14ac:dyDescent="0.25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5.75" customHeight="1" x14ac:dyDescent="0.25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5.75" customHeight="1" x14ac:dyDescent="0.25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5.75" customHeight="1" x14ac:dyDescent="0.25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5.75" customHeight="1" x14ac:dyDescent="0.25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5.75" customHeight="1" x14ac:dyDescent="0.25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5.75" customHeight="1" x14ac:dyDescent="0.25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5.75" customHeight="1" x14ac:dyDescent="0.25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5.75" customHeight="1" x14ac:dyDescent="0.25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5.75" customHeight="1" x14ac:dyDescent="0.25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5.75" customHeight="1" x14ac:dyDescent="0.25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5.75" customHeight="1" x14ac:dyDescent="0.25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5.75" customHeight="1" x14ac:dyDescent="0.25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5.75" customHeight="1" x14ac:dyDescent="0.25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5.75" customHeight="1" x14ac:dyDescent="0.25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5.75" customHeight="1" x14ac:dyDescent="0.25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5.75" customHeight="1" x14ac:dyDescent="0.25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5.75" customHeight="1" x14ac:dyDescent="0.25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5.75" customHeight="1" x14ac:dyDescent="0.25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5.75" customHeight="1" x14ac:dyDescent="0.25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5.75" customHeight="1" x14ac:dyDescent="0.25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5.75" customHeight="1" x14ac:dyDescent="0.25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5.75" customHeight="1" x14ac:dyDescent="0.25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5.75" customHeight="1" x14ac:dyDescent="0.25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5.75" customHeight="1" x14ac:dyDescent="0.25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5.75" customHeight="1" x14ac:dyDescent="0.25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5.75" customHeight="1" x14ac:dyDescent="0.25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5.75" customHeight="1" x14ac:dyDescent="0.25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5.75" customHeight="1" x14ac:dyDescent="0.25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5.75" customHeight="1" x14ac:dyDescent="0.25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5.75" customHeight="1" x14ac:dyDescent="0.25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5.75" customHeight="1" x14ac:dyDescent="0.25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5.75" customHeight="1" x14ac:dyDescent="0.25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5.75" customHeight="1" x14ac:dyDescent="0.25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5.75" customHeight="1" x14ac:dyDescent="0.25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5.75" customHeight="1" x14ac:dyDescent="0.25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5.75" customHeight="1" x14ac:dyDescent="0.25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5.75" customHeight="1" x14ac:dyDescent="0.25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5.75" customHeight="1" x14ac:dyDescent="0.25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5.75" customHeight="1" x14ac:dyDescent="0.25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5.75" customHeight="1" x14ac:dyDescent="0.25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5.75" customHeight="1" x14ac:dyDescent="0.25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5.75" customHeight="1" x14ac:dyDescent="0.25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5.75" customHeight="1" x14ac:dyDescent="0.25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5.75" customHeight="1" x14ac:dyDescent="0.25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5.75" customHeight="1" x14ac:dyDescent="0.25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5.75" customHeight="1" x14ac:dyDescent="0.25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5.75" customHeight="1" x14ac:dyDescent="0.25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5.75" customHeight="1" x14ac:dyDescent="0.25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5.75" customHeight="1" x14ac:dyDescent="0.25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5.75" customHeight="1" x14ac:dyDescent="0.25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5.75" customHeight="1" x14ac:dyDescent="0.25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5.75" customHeight="1" x14ac:dyDescent="0.25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5.75" customHeight="1" x14ac:dyDescent="0.25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5.75" customHeight="1" x14ac:dyDescent="0.25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5.75" customHeight="1" x14ac:dyDescent="0.25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5.75" customHeight="1" x14ac:dyDescent="0.25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5.75" customHeight="1" x14ac:dyDescent="0.25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5.75" customHeight="1" x14ac:dyDescent="0.25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5.75" customHeight="1" x14ac:dyDescent="0.25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5.75" customHeight="1" x14ac:dyDescent="0.25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5.75" customHeight="1" x14ac:dyDescent="0.25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5.75" customHeight="1" x14ac:dyDescent="0.25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5.75" customHeight="1" x14ac:dyDescent="0.25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5.75" customHeight="1" x14ac:dyDescent="0.25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5.75" customHeight="1" x14ac:dyDescent="0.25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5.75" customHeight="1" x14ac:dyDescent="0.25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5.75" customHeight="1" x14ac:dyDescent="0.25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5.75" customHeight="1" x14ac:dyDescent="0.25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5.75" customHeight="1" x14ac:dyDescent="0.25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5.75" customHeight="1" x14ac:dyDescent="0.25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5.75" customHeight="1" x14ac:dyDescent="0.25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5.75" customHeight="1" x14ac:dyDescent="0.25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5.75" customHeight="1" x14ac:dyDescent="0.25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5.75" customHeight="1" x14ac:dyDescent="0.25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5.75" customHeight="1" x14ac:dyDescent="0.25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5.75" customHeight="1" x14ac:dyDescent="0.25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5.75" customHeight="1" x14ac:dyDescent="0.25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5.75" customHeight="1" x14ac:dyDescent="0.25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5.75" customHeight="1" x14ac:dyDescent="0.25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5.75" customHeight="1" x14ac:dyDescent="0.25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5.75" customHeight="1" x14ac:dyDescent="0.25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5.75" customHeight="1" x14ac:dyDescent="0.25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5.75" customHeight="1" x14ac:dyDescent="0.25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5.75" customHeight="1" x14ac:dyDescent="0.25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5.75" customHeight="1" x14ac:dyDescent="0.25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5.75" customHeight="1" x14ac:dyDescent="0.25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5.75" customHeight="1" x14ac:dyDescent="0.25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5.75" customHeight="1" x14ac:dyDescent="0.25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5.75" customHeight="1" x14ac:dyDescent="0.25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5.75" customHeight="1" x14ac:dyDescent="0.25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5.75" customHeight="1" x14ac:dyDescent="0.25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5.75" customHeight="1" x14ac:dyDescent="0.25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5.75" customHeight="1" x14ac:dyDescent="0.25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5.75" customHeight="1" x14ac:dyDescent="0.25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5.75" customHeight="1" x14ac:dyDescent="0.25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5.75" customHeight="1" x14ac:dyDescent="0.25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5.75" customHeight="1" x14ac:dyDescent="0.25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5.75" customHeight="1" x14ac:dyDescent="0.25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5.75" customHeight="1" x14ac:dyDescent="0.25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5.75" customHeight="1" x14ac:dyDescent="0.25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5.75" customHeight="1" x14ac:dyDescent="0.25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5.75" customHeight="1" x14ac:dyDescent="0.25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5.75" customHeight="1" x14ac:dyDescent="0.25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5.75" customHeight="1" x14ac:dyDescent="0.25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5.75" customHeight="1" x14ac:dyDescent="0.25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5.75" customHeight="1" x14ac:dyDescent="0.25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5.75" customHeight="1" x14ac:dyDescent="0.25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5.75" customHeight="1" x14ac:dyDescent="0.25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5.75" customHeight="1" x14ac:dyDescent="0.25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5.75" customHeight="1" x14ac:dyDescent="0.25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5.75" customHeight="1" x14ac:dyDescent="0.25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5.75" customHeight="1" x14ac:dyDescent="0.25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5.75" customHeight="1" x14ac:dyDescent="0.25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5.75" customHeight="1" x14ac:dyDescent="0.25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5.75" customHeight="1" x14ac:dyDescent="0.25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5.75" customHeight="1" x14ac:dyDescent="0.25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5.75" customHeight="1" x14ac:dyDescent="0.25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5.75" customHeight="1" x14ac:dyDescent="0.25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5.75" customHeight="1" x14ac:dyDescent="0.25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5.75" customHeight="1" x14ac:dyDescent="0.25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5.75" customHeight="1" x14ac:dyDescent="0.25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5.75" customHeight="1" x14ac:dyDescent="0.25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5.75" customHeight="1" x14ac:dyDescent="0.25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5.75" customHeight="1" x14ac:dyDescent="0.25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5.75" customHeight="1" x14ac:dyDescent="0.25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5.75" customHeight="1" x14ac:dyDescent="0.25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5.75" customHeight="1" x14ac:dyDescent="0.25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5.75" customHeight="1" x14ac:dyDescent="0.25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5.75" customHeight="1" x14ac:dyDescent="0.25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5.75" customHeight="1" x14ac:dyDescent="0.25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5.75" customHeight="1" x14ac:dyDescent="0.25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5.75" customHeight="1" x14ac:dyDescent="0.25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5.75" customHeight="1" x14ac:dyDescent="0.25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5.75" customHeight="1" x14ac:dyDescent="0.25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5.75" customHeight="1" x14ac:dyDescent="0.25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5.75" customHeight="1" x14ac:dyDescent="0.25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5.75" customHeight="1" x14ac:dyDescent="0.25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5.75" customHeight="1" x14ac:dyDescent="0.25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5.75" customHeight="1" x14ac:dyDescent="0.25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5.75" customHeight="1" x14ac:dyDescent="0.25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5.75" customHeight="1" x14ac:dyDescent="0.25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5.75" customHeight="1" x14ac:dyDescent="0.25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5.75" customHeight="1" x14ac:dyDescent="0.25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5.75" customHeight="1" x14ac:dyDescent="0.25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5.75" customHeight="1" x14ac:dyDescent="0.25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5.75" customHeight="1" x14ac:dyDescent="0.25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5.75" customHeight="1" x14ac:dyDescent="0.25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5.75" customHeight="1" x14ac:dyDescent="0.25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5.75" customHeight="1" x14ac:dyDescent="0.25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5.75" customHeight="1" x14ac:dyDescent="0.25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5.75" customHeight="1" x14ac:dyDescent="0.25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5.75" customHeight="1" x14ac:dyDescent="0.25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5.75" customHeight="1" x14ac:dyDescent="0.25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5.75" customHeight="1" x14ac:dyDescent="0.25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5.75" customHeight="1" x14ac:dyDescent="0.25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5.75" customHeight="1" x14ac:dyDescent="0.25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5.75" customHeight="1" x14ac:dyDescent="0.25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5.75" customHeight="1" x14ac:dyDescent="0.25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5.75" customHeight="1" x14ac:dyDescent="0.25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5.75" customHeight="1" x14ac:dyDescent="0.25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5.75" customHeight="1" x14ac:dyDescent="0.25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5.75" customHeight="1" x14ac:dyDescent="0.25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5.75" customHeight="1" x14ac:dyDescent="0.25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5.75" customHeight="1" x14ac:dyDescent="0.25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5.75" customHeight="1" x14ac:dyDescent="0.25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5.75" customHeight="1" x14ac:dyDescent="0.25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5.75" customHeight="1" x14ac:dyDescent="0.25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5.75" customHeight="1" x14ac:dyDescent="0.25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5.75" customHeight="1" x14ac:dyDescent="0.25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5.75" customHeight="1" x14ac:dyDescent="0.25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5.75" customHeight="1" x14ac:dyDescent="0.25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5.75" customHeight="1" x14ac:dyDescent="0.25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5.75" customHeight="1" x14ac:dyDescent="0.25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5.75" customHeight="1" x14ac:dyDescent="0.25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5.75" customHeight="1" x14ac:dyDescent="0.25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5.75" customHeight="1" x14ac:dyDescent="0.25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5.75" customHeight="1" x14ac:dyDescent="0.25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5.75" customHeight="1" x14ac:dyDescent="0.25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5.75" customHeight="1" x14ac:dyDescent="0.25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5.75" customHeight="1" x14ac:dyDescent="0.25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5.75" customHeight="1" x14ac:dyDescent="0.25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5.75" customHeight="1" x14ac:dyDescent="0.25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5.75" customHeight="1" x14ac:dyDescent="0.25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5.75" customHeight="1" x14ac:dyDescent="0.25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5.75" customHeight="1" x14ac:dyDescent="0.25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5.75" customHeight="1" x14ac:dyDescent="0.25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5.75" customHeight="1" x14ac:dyDescent="0.25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5.75" customHeight="1" x14ac:dyDescent="0.25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5.75" customHeight="1" x14ac:dyDescent="0.25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5.75" customHeight="1" x14ac:dyDescent="0.25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5.75" customHeight="1" x14ac:dyDescent="0.25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5.75" customHeight="1" x14ac:dyDescent="0.25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5.75" customHeight="1" x14ac:dyDescent="0.25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5.75" customHeight="1" x14ac:dyDescent="0.25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5.75" customHeight="1" x14ac:dyDescent="0.25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5.75" customHeight="1" x14ac:dyDescent="0.25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5.75" customHeight="1" x14ac:dyDescent="0.25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5.75" customHeight="1" x14ac:dyDescent="0.25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5.75" customHeight="1" x14ac:dyDescent="0.25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5.75" customHeight="1" x14ac:dyDescent="0.25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5.75" customHeight="1" x14ac:dyDescent="0.25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5.75" customHeight="1" x14ac:dyDescent="0.25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5.75" customHeight="1" x14ac:dyDescent="0.25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5.75" customHeight="1" x14ac:dyDescent="0.25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5.75" customHeight="1" x14ac:dyDescent="0.25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5.75" customHeight="1" x14ac:dyDescent="0.25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5.75" customHeight="1" x14ac:dyDescent="0.25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5.75" customHeight="1" x14ac:dyDescent="0.25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5.75" customHeight="1" x14ac:dyDescent="0.25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5.75" customHeight="1" x14ac:dyDescent="0.25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5.75" customHeight="1" x14ac:dyDescent="0.25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5.75" customHeight="1" x14ac:dyDescent="0.25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5.75" customHeight="1" x14ac:dyDescent="0.25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5.75" customHeight="1" x14ac:dyDescent="0.25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5.75" customHeight="1" x14ac:dyDescent="0.25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5.75" customHeight="1" x14ac:dyDescent="0.25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5.75" customHeight="1" x14ac:dyDescent="0.25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5.75" customHeight="1" x14ac:dyDescent="0.25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5.75" customHeight="1" x14ac:dyDescent="0.25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5.75" customHeight="1" x14ac:dyDescent="0.25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5.75" customHeight="1" x14ac:dyDescent="0.25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5.75" customHeight="1" x14ac:dyDescent="0.25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5.75" customHeight="1" x14ac:dyDescent="0.25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5.75" customHeight="1" x14ac:dyDescent="0.25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5.75" customHeight="1" x14ac:dyDescent="0.25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5.75" customHeight="1" x14ac:dyDescent="0.25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5.75" customHeight="1" x14ac:dyDescent="0.25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5.75" customHeight="1" x14ac:dyDescent="0.25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5.75" customHeight="1" x14ac:dyDescent="0.25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5.75" customHeight="1" x14ac:dyDescent="0.25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5.75" customHeight="1" x14ac:dyDescent="0.25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5.75" customHeight="1" x14ac:dyDescent="0.25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5.75" customHeight="1" x14ac:dyDescent="0.25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5.75" customHeight="1" x14ac:dyDescent="0.25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5.75" customHeight="1" x14ac:dyDescent="0.25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5.75" customHeight="1" x14ac:dyDescent="0.25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5.75" customHeight="1" x14ac:dyDescent="0.25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5.75" customHeight="1" x14ac:dyDescent="0.25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5.75" customHeight="1" x14ac:dyDescent="0.25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5.75" customHeight="1" x14ac:dyDescent="0.25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5.75" customHeight="1" x14ac:dyDescent="0.25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5.75" customHeight="1" x14ac:dyDescent="0.25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5.75" customHeight="1" x14ac:dyDescent="0.25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5.75" customHeight="1" x14ac:dyDescent="0.25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5.75" customHeight="1" x14ac:dyDescent="0.25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5.75" customHeight="1" x14ac:dyDescent="0.25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5.75" customHeight="1" x14ac:dyDescent="0.25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5.75" customHeight="1" x14ac:dyDescent="0.25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5.75" customHeight="1" x14ac:dyDescent="0.25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5.75" customHeight="1" x14ac:dyDescent="0.25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5.75" customHeight="1" x14ac:dyDescent="0.25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5.75" customHeight="1" x14ac:dyDescent="0.25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5.75" customHeight="1" x14ac:dyDescent="0.25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5.75" customHeight="1" x14ac:dyDescent="0.25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5.75" customHeight="1" x14ac:dyDescent="0.25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5.75" customHeight="1" x14ac:dyDescent="0.25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5.75" customHeight="1" x14ac:dyDescent="0.25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5.75" customHeight="1" x14ac:dyDescent="0.25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5.75" customHeight="1" x14ac:dyDescent="0.25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5.75" customHeight="1" x14ac:dyDescent="0.25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5.75" customHeight="1" x14ac:dyDescent="0.25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5.75" customHeight="1" x14ac:dyDescent="0.25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5.75" customHeight="1" x14ac:dyDescent="0.25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5.75" customHeight="1" x14ac:dyDescent="0.25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5.75" customHeight="1" x14ac:dyDescent="0.25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5.75" customHeight="1" x14ac:dyDescent="0.25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5.75" customHeight="1" x14ac:dyDescent="0.25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5.75" customHeight="1" x14ac:dyDescent="0.25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5.75" customHeight="1" x14ac:dyDescent="0.25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5.75" customHeight="1" x14ac:dyDescent="0.25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5.75" customHeight="1" x14ac:dyDescent="0.25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5.75" customHeight="1" x14ac:dyDescent="0.25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5.75" customHeight="1" x14ac:dyDescent="0.25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5.75" customHeight="1" x14ac:dyDescent="0.25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5.75" customHeight="1" x14ac:dyDescent="0.25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5.75" customHeight="1" x14ac:dyDescent="0.25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5.75" customHeight="1" x14ac:dyDescent="0.25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5.75" customHeight="1" x14ac:dyDescent="0.25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5.75" customHeight="1" x14ac:dyDescent="0.25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5.75" customHeight="1" x14ac:dyDescent="0.25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5.75" customHeight="1" x14ac:dyDescent="0.25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5.75" customHeight="1" x14ac:dyDescent="0.25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5.75" customHeight="1" x14ac:dyDescent="0.25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5.75" customHeight="1" x14ac:dyDescent="0.25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5.75" customHeight="1" x14ac:dyDescent="0.25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5.75" customHeight="1" x14ac:dyDescent="0.25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5.75" customHeight="1" x14ac:dyDescent="0.25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5.75" customHeight="1" x14ac:dyDescent="0.25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5.75" customHeight="1" x14ac:dyDescent="0.25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5.75" customHeight="1" x14ac:dyDescent="0.25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5.75" customHeight="1" x14ac:dyDescent="0.25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5.75" customHeight="1" x14ac:dyDescent="0.25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5.75" customHeight="1" x14ac:dyDescent="0.25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5.75" customHeight="1" x14ac:dyDescent="0.25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5.75" customHeight="1" x14ac:dyDescent="0.25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5.75" customHeight="1" x14ac:dyDescent="0.25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5.75" customHeight="1" x14ac:dyDescent="0.25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5.75" customHeight="1" x14ac:dyDescent="0.25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5.75" customHeight="1" x14ac:dyDescent="0.25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5.75" customHeight="1" x14ac:dyDescent="0.25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5.75" customHeight="1" x14ac:dyDescent="0.25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5.75" customHeight="1" x14ac:dyDescent="0.25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5.75" customHeight="1" x14ac:dyDescent="0.25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5.75" customHeight="1" x14ac:dyDescent="0.25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5.75" customHeight="1" x14ac:dyDescent="0.25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5.75" customHeight="1" x14ac:dyDescent="0.25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5.75" customHeight="1" x14ac:dyDescent="0.25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5.75" customHeight="1" x14ac:dyDescent="0.25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5.75" customHeight="1" x14ac:dyDescent="0.25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5.75" customHeight="1" x14ac:dyDescent="0.25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5.75" customHeight="1" x14ac:dyDescent="0.25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5.75" customHeight="1" x14ac:dyDescent="0.25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5.75" customHeight="1" x14ac:dyDescent="0.25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5.75" customHeight="1" x14ac:dyDescent="0.25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5.75" customHeight="1" x14ac:dyDescent="0.25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5.75" customHeight="1" x14ac:dyDescent="0.25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5.75" customHeight="1" x14ac:dyDescent="0.25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5.75" customHeight="1" x14ac:dyDescent="0.25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5.75" customHeight="1" x14ac:dyDescent="0.25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5.75" customHeight="1" x14ac:dyDescent="0.25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5.75" customHeight="1" x14ac:dyDescent="0.25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5.75" customHeight="1" x14ac:dyDescent="0.25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5.75" customHeight="1" x14ac:dyDescent="0.25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5.75" customHeight="1" x14ac:dyDescent="0.25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5.75" customHeight="1" x14ac:dyDescent="0.25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5.75" customHeight="1" x14ac:dyDescent="0.25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5.75" customHeight="1" x14ac:dyDescent="0.25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5.75" customHeight="1" x14ac:dyDescent="0.25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5.75" customHeight="1" x14ac:dyDescent="0.25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5.75" customHeight="1" x14ac:dyDescent="0.25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5.75" customHeight="1" x14ac:dyDescent="0.25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5.75" customHeight="1" x14ac:dyDescent="0.25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5.75" customHeight="1" x14ac:dyDescent="0.25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5.75" customHeight="1" x14ac:dyDescent="0.25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5.75" customHeight="1" x14ac:dyDescent="0.25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5.75" customHeight="1" x14ac:dyDescent="0.25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5.75" customHeight="1" x14ac:dyDescent="0.25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5.75" customHeight="1" x14ac:dyDescent="0.25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5.75" customHeight="1" x14ac:dyDescent="0.25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5.75" customHeight="1" x14ac:dyDescent="0.25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5.75" customHeight="1" x14ac:dyDescent="0.25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5.75" customHeight="1" x14ac:dyDescent="0.25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5.75" customHeight="1" x14ac:dyDescent="0.25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5.75" customHeight="1" x14ac:dyDescent="0.25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5.75" customHeight="1" x14ac:dyDescent="0.25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5.75" customHeight="1" x14ac:dyDescent="0.25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5.75" customHeight="1" x14ac:dyDescent="0.25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5.75" customHeight="1" x14ac:dyDescent="0.25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5.75" customHeight="1" x14ac:dyDescent="0.25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5.75" customHeight="1" x14ac:dyDescent="0.25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5.75" customHeight="1" x14ac:dyDescent="0.25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5.75" customHeight="1" x14ac:dyDescent="0.25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5.75" customHeight="1" x14ac:dyDescent="0.25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5.75" customHeight="1" x14ac:dyDescent="0.25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5.75" customHeight="1" x14ac:dyDescent="0.25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5.75" customHeight="1" x14ac:dyDescent="0.25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5.75" customHeight="1" x14ac:dyDescent="0.25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5.75" customHeight="1" x14ac:dyDescent="0.25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5.75" customHeight="1" x14ac:dyDescent="0.25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5.75" customHeight="1" x14ac:dyDescent="0.25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5.75" customHeight="1" x14ac:dyDescent="0.25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5.75" customHeight="1" x14ac:dyDescent="0.25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5.75" customHeight="1" x14ac:dyDescent="0.25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5.75" customHeight="1" x14ac:dyDescent="0.25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5.75" customHeight="1" x14ac:dyDescent="0.25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5.75" customHeight="1" x14ac:dyDescent="0.25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5.75" customHeight="1" x14ac:dyDescent="0.25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5.75" customHeight="1" x14ac:dyDescent="0.25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5.75" customHeight="1" x14ac:dyDescent="0.25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5.75" customHeight="1" x14ac:dyDescent="0.25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5.75" customHeight="1" x14ac:dyDescent="0.25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5.75" customHeight="1" x14ac:dyDescent="0.25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5.75" customHeight="1" x14ac:dyDescent="0.25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5.75" customHeight="1" x14ac:dyDescent="0.25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5.75" customHeight="1" x14ac:dyDescent="0.25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5.75" customHeight="1" x14ac:dyDescent="0.25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5.75" customHeight="1" x14ac:dyDescent="0.25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5.75" customHeight="1" x14ac:dyDescent="0.25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5.75" customHeight="1" x14ac:dyDescent="0.25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5.75" customHeight="1" x14ac:dyDescent="0.25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5.75" customHeight="1" x14ac:dyDescent="0.25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5.75" customHeight="1" x14ac:dyDescent="0.25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5.75" customHeight="1" x14ac:dyDescent="0.25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5.75" customHeight="1" x14ac:dyDescent="0.25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5.75" customHeight="1" x14ac:dyDescent="0.25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5.75" customHeight="1" x14ac:dyDescent="0.25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5.75" customHeight="1" x14ac:dyDescent="0.25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5.75" customHeight="1" x14ac:dyDescent="0.25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5.75" customHeight="1" x14ac:dyDescent="0.25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5.75" customHeight="1" x14ac:dyDescent="0.25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5.75" customHeight="1" x14ac:dyDescent="0.25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5.75" customHeight="1" x14ac:dyDescent="0.25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5.75" customHeight="1" x14ac:dyDescent="0.25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5.75" customHeight="1" x14ac:dyDescent="0.25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5.75" customHeight="1" x14ac:dyDescent="0.25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5.75" customHeight="1" x14ac:dyDescent="0.25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5.75" customHeight="1" x14ac:dyDescent="0.25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5.75" customHeight="1" x14ac:dyDescent="0.25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5.75" customHeight="1" x14ac:dyDescent="0.25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5.75" customHeight="1" x14ac:dyDescent="0.25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5.75" customHeight="1" x14ac:dyDescent="0.25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5.75" customHeight="1" x14ac:dyDescent="0.25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5.75" customHeight="1" x14ac:dyDescent="0.25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5.75" customHeight="1" x14ac:dyDescent="0.25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5.75" customHeight="1" x14ac:dyDescent="0.25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5.75" customHeight="1" x14ac:dyDescent="0.25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5.75" customHeight="1" x14ac:dyDescent="0.25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5.75" customHeight="1" x14ac:dyDescent="0.25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5.75" customHeight="1" x14ac:dyDescent="0.25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5.75" customHeight="1" x14ac:dyDescent="0.25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5.75" customHeight="1" x14ac:dyDescent="0.25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5.75" customHeight="1" x14ac:dyDescent="0.25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5.75" customHeight="1" x14ac:dyDescent="0.25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5.75" customHeight="1" x14ac:dyDescent="0.25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5.75" customHeight="1" x14ac:dyDescent="0.25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5.75" customHeight="1" x14ac:dyDescent="0.25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5.75" customHeight="1" x14ac:dyDescent="0.25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5.75" customHeight="1" x14ac:dyDescent="0.25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5.75" customHeight="1" x14ac:dyDescent="0.25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5.75" customHeight="1" x14ac:dyDescent="0.25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5.75" customHeight="1" x14ac:dyDescent="0.25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5.75" customHeight="1" x14ac:dyDescent="0.25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5.75" customHeight="1" x14ac:dyDescent="0.25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5.75" customHeight="1" x14ac:dyDescent="0.25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5.75" customHeight="1" x14ac:dyDescent="0.25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5.75" customHeight="1" x14ac:dyDescent="0.25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5.75" customHeight="1" x14ac:dyDescent="0.25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5.75" customHeight="1" x14ac:dyDescent="0.25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5.75" customHeight="1" x14ac:dyDescent="0.25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5.75" customHeight="1" x14ac:dyDescent="0.25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5.75" customHeight="1" x14ac:dyDescent="0.25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5.75" customHeight="1" x14ac:dyDescent="0.25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  <row r="940" spans="1:26" ht="15.75" customHeight="1" x14ac:dyDescent="0.25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</row>
    <row r="941" spans="1:26" ht="15.75" customHeight="1" x14ac:dyDescent="0.25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</row>
    <row r="942" spans="1:26" ht="15.75" customHeight="1" x14ac:dyDescent="0.25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</row>
    <row r="943" spans="1:26" ht="15.75" customHeight="1" x14ac:dyDescent="0.25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</row>
    <row r="944" spans="1:26" ht="15.75" customHeight="1" x14ac:dyDescent="0.25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</row>
    <row r="945" spans="1:26" ht="15.75" customHeight="1" x14ac:dyDescent="0.25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</row>
    <row r="946" spans="1:26" ht="15.75" customHeight="1" x14ac:dyDescent="0.25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</row>
    <row r="947" spans="1:26" ht="15.75" customHeight="1" x14ac:dyDescent="0.25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</row>
    <row r="948" spans="1:26" ht="15.75" customHeight="1" x14ac:dyDescent="0.25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</row>
    <row r="949" spans="1:26" ht="15.75" customHeight="1" x14ac:dyDescent="0.25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</row>
    <row r="950" spans="1:26" ht="15.75" customHeight="1" x14ac:dyDescent="0.25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</row>
    <row r="951" spans="1:26" ht="15.75" customHeight="1" x14ac:dyDescent="0.25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</row>
    <row r="952" spans="1:26" ht="15.75" customHeight="1" x14ac:dyDescent="0.25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</row>
    <row r="953" spans="1:26" ht="15.75" customHeight="1" x14ac:dyDescent="0.25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</row>
    <row r="954" spans="1:26" ht="15.75" customHeight="1" x14ac:dyDescent="0.25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</row>
    <row r="955" spans="1:26" ht="15.75" customHeight="1" x14ac:dyDescent="0.25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</row>
    <row r="956" spans="1:26" ht="15.75" customHeight="1" x14ac:dyDescent="0.25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</row>
    <row r="957" spans="1:26" ht="15.75" customHeight="1" x14ac:dyDescent="0.25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</row>
    <row r="958" spans="1:26" ht="15.75" customHeight="1" x14ac:dyDescent="0.25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</row>
    <row r="959" spans="1:26" ht="15.75" customHeight="1" x14ac:dyDescent="0.25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</row>
    <row r="960" spans="1:26" ht="15.75" customHeight="1" x14ac:dyDescent="0.25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</row>
    <row r="961" spans="1:26" ht="15.75" customHeight="1" x14ac:dyDescent="0.25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</row>
    <row r="962" spans="1:26" ht="15.75" customHeight="1" x14ac:dyDescent="0.25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</row>
    <row r="963" spans="1:26" ht="15.75" customHeight="1" x14ac:dyDescent="0.25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</row>
    <row r="964" spans="1:26" ht="15.75" customHeight="1" x14ac:dyDescent="0.25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</row>
    <row r="965" spans="1:26" ht="15.75" customHeight="1" x14ac:dyDescent="0.25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</row>
    <row r="966" spans="1:26" ht="15.75" customHeight="1" x14ac:dyDescent="0.25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</row>
    <row r="967" spans="1:26" ht="15.75" customHeight="1" x14ac:dyDescent="0.25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</row>
    <row r="968" spans="1:26" ht="15.75" customHeight="1" x14ac:dyDescent="0.25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</row>
    <row r="969" spans="1:26" ht="15.75" customHeight="1" x14ac:dyDescent="0.25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</row>
    <row r="970" spans="1:26" ht="15.75" customHeight="1" x14ac:dyDescent="0.25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</row>
    <row r="971" spans="1:26" ht="15.75" customHeight="1" x14ac:dyDescent="0.25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</row>
    <row r="972" spans="1:26" ht="15.75" customHeight="1" x14ac:dyDescent="0.25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</row>
    <row r="973" spans="1:26" ht="15.75" customHeight="1" x14ac:dyDescent="0.25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</row>
    <row r="974" spans="1:26" ht="15.75" customHeight="1" x14ac:dyDescent="0.25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</row>
    <row r="975" spans="1:26" ht="15.75" customHeight="1" x14ac:dyDescent="0.25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</row>
    <row r="976" spans="1:26" ht="15.75" customHeight="1" x14ac:dyDescent="0.25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</row>
    <row r="977" spans="1:26" ht="15.75" customHeight="1" x14ac:dyDescent="0.25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</row>
    <row r="978" spans="1:26" ht="15.75" customHeight="1" x14ac:dyDescent="0.25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</row>
    <row r="979" spans="1:26" ht="15.75" customHeight="1" x14ac:dyDescent="0.25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</row>
    <row r="980" spans="1:26" ht="15.75" customHeight="1" x14ac:dyDescent="0.25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</row>
    <row r="981" spans="1:26" ht="15.75" customHeight="1" x14ac:dyDescent="0.25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</row>
    <row r="982" spans="1:26" ht="15.75" customHeight="1" x14ac:dyDescent="0.25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</row>
    <row r="983" spans="1:26" ht="15.75" customHeight="1" x14ac:dyDescent="0.25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</row>
    <row r="984" spans="1:26" ht="15.75" customHeight="1" x14ac:dyDescent="0.25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</row>
    <row r="985" spans="1:26" ht="15.75" customHeight="1" x14ac:dyDescent="0.25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</row>
    <row r="986" spans="1:26" ht="15.75" customHeight="1" x14ac:dyDescent="0.25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</row>
    <row r="987" spans="1:26" ht="15.75" customHeight="1" x14ac:dyDescent="0.25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</row>
    <row r="988" spans="1:26" ht="15.75" customHeight="1" x14ac:dyDescent="0.25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</row>
    <row r="989" spans="1:26" ht="15.75" customHeight="1" x14ac:dyDescent="0.25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</row>
    <row r="990" spans="1:26" ht="15.75" customHeight="1" x14ac:dyDescent="0.25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</row>
    <row r="991" spans="1:26" ht="15.75" customHeight="1" x14ac:dyDescent="0.25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</row>
    <row r="992" spans="1:26" ht="15.75" customHeight="1" x14ac:dyDescent="0.25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</row>
    <row r="993" spans="1:26" ht="15.75" customHeight="1" x14ac:dyDescent="0.25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</row>
    <row r="994" spans="1:26" ht="15.75" customHeight="1" x14ac:dyDescent="0.25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</row>
    <row r="995" spans="1:26" ht="15.75" customHeight="1" x14ac:dyDescent="0.25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</row>
    <row r="996" spans="1:26" ht="15.75" customHeight="1" x14ac:dyDescent="0.25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</row>
    <row r="997" spans="1:26" ht="15.75" customHeight="1" x14ac:dyDescent="0.25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</row>
    <row r="998" spans="1:26" ht="15.75" customHeight="1" x14ac:dyDescent="0.25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</row>
    <row r="999" spans="1:26" ht="15.75" customHeight="1" x14ac:dyDescent="0.25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</row>
    <row r="1000" spans="1:26" ht="15.75" customHeight="1" x14ac:dyDescent="0.25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</row>
  </sheetData>
  <mergeCells count="11">
    <mergeCell ref="D29:F31"/>
    <mergeCell ref="H35:H41"/>
    <mergeCell ref="A55:E55"/>
    <mergeCell ref="A76:F76"/>
    <mergeCell ref="A1:F1"/>
    <mergeCell ref="A2:F2"/>
    <mergeCell ref="C3:D3"/>
    <mergeCell ref="B17:D17"/>
    <mergeCell ref="B26:C26"/>
    <mergeCell ref="A33:E33"/>
    <mergeCell ref="A34:E34"/>
  </mergeCells>
  <dataValidations count="3">
    <dataValidation type="list" allowBlank="1" showErrorMessage="1" sqref="C28" xr:uid="{00000000-0002-0000-0100-000000000000}">
      <formula1>"Σκελετός οπλισμένου σκυροδέματος,Μεταλλικός σκελετός"</formula1>
    </dataValidation>
    <dataValidation type="list" allowBlank="1" showErrorMessage="1" sqref="C30" xr:uid="{00000000-0002-0000-0100-000001000000}">
      <formula1>"Συμβατικού τύπου,Παραδοσιακά 15% πλέον του συμβατικού,Διατηρητέα 30% πλέον του συμβατικού"</formula1>
    </dataValidation>
    <dataValidation type="list" allowBlank="1" showErrorMessage="1" sqref="C22:C25" xr:uid="{00000000-0002-0000-0100-000002000000}">
      <formula1>"ΝΑΙ,ΌΧΙ"</formula1>
    </dataValidation>
  </dataValidations>
  <pageMargins left="0.47244094488188981" right="0.51181102362204722" top="0.74803149606299213" bottom="0.74803149606299213" header="0" footer="0"/>
  <pageSetup paperSize="9" orientation="portrait"/>
  <colBreaks count="1" manualBreakCount="1">
    <brk id="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>
      <selection activeCell="D7" sqref="D7"/>
    </sheetView>
  </sheetViews>
  <sheetFormatPr defaultColWidth="14.42578125" defaultRowHeight="15" customHeight="1" x14ac:dyDescent="0.25"/>
  <cols>
    <col min="1" max="1" width="9.28515625" customWidth="1"/>
    <col min="2" max="2" width="42.7109375" customWidth="1"/>
    <col min="3" max="3" width="9" customWidth="1"/>
    <col min="4" max="4" width="10.7109375" customWidth="1"/>
    <col min="5" max="5" width="12.28515625" customWidth="1"/>
    <col min="6" max="6" width="12.42578125" customWidth="1"/>
    <col min="7" max="7" width="12.85546875" customWidth="1"/>
    <col min="8" max="8" width="10.7109375" customWidth="1"/>
    <col min="9" max="9" width="16" customWidth="1"/>
    <col min="10" max="10" width="33.5703125" customWidth="1"/>
    <col min="11" max="11" width="30" customWidth="1"/>
    <col min="12" max="26" width="9.140625" customWidth="1"/>
  </cols>
  <sheetData>
    <row r="1" spans="1:26" ht="52.5" customHeight="1" x14ac:dyDescent="0.25">
      <c r="A1" s="155" t="s">
        <v>171</v>
      </c>
      <c r="B1" s="100"/>
      <c r="C1" s="100"/>
      <c r="D1" s="100"/>
      <c r="E1" s="100"/>
      <c r="F1" s="100"/>
      <c r="G1" s="100"/>
      <c r="H1" s="100"/>
      <c r="I1" s="100"/>
      <c r="J1" s="106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30" customHeight="1" x14ac:dyDescent="0.25">
      <c r="A2" s="156" t="s">
        <v>67</v>
      </c>
      <c r="B2" s="156" t="s">
        <v>110</v>
      </c>
      <c r="C2" s="129" t="s">
        <v>111</v>
      </c>
      <c r="D2" s="156" t="s">
        <v>112</v>
      </c>
      <c r="E2" s="157" t="s">
        <v>113</v>
      </c>
      <c r="F2" s="158" t="s">
        <v>114</v>
      </c>
      <c r="G2" s="100"/>
      <c r="H2" s="100"/>
      <c r="I2" s="106"/>
      <c r="J2" s="7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45.75" customHeight="1" x14ac:dyDescent="0.25">
      <c r="A3" s="128"/>
      <c r="B3" s="128"/>
      <c r="C3" s="128"/>
      <c r="D3" s="128"/>
      <c r="E3" s="128"/>
      <c r="F3" s="50" t="s">
        <v>115</v>
      </c>
      <c r="G3" s="71" t="s">
        <v>116</v>
      </c>
      <c r="H3" s="50" t="s">
        <v>12</v>
      </c>
      <c r="I3" s="50" t="s">
        <v>13</v>
      </c>
      <c r="J3" s="50" t="s">
        <v>117</v>
      </c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27" customHeight="1" x14ac:dyDescent="0.25">
      <c r="A4" s="72"/>
      <c r="B4" s="73" t="s">
        <v>118</v>
      </c>
      <c r="C4" s="74"/>
      <c r="D4" s="72"/>
      <c r="E4" s="75"/>
      <c r="F4" s="73"/>
      <c r="G4" s="76">
        <f t="shared" ref="G4:I4" si="0">SUM(G5:G8)</f>
        <v>64000</v>
      </c>
      <c r="H4" s="76">
        <f t="shared" si="0"/>
        <v>10880</v>
      </c>
      <c r="I4" s="76">
        <f t="shared" si="0"/>
        <v>74880</v>
      </c>
      <c r="J4" s="76"/>
      <c r="K4" s="77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24" customHeight="1" x14ac:dyDescent="0.25">
      <c r="A5" s="78">
        <v>1</v>
      </c>
      <c r="B5" s="52" t="s">
        <v>119</v>
      </c>
      <c r="C5" s="79" t="s">
        <v>120</v>
      </c>
      <c r="D5" s="80">
        <v>40</v>
      </c>
      <c r="E5" s="81">
        <f>IF(AND('ΤΙΜΕΣ ΑΠΛΟΠΟΙΗΜ'!C28="Σκελετός οπλισμένου σκυροδέματος",'ΤΙΜΕΣ ΑΠΛΟΠΟΙΗΜ'!C30="Συμβατικού τύπου"),'ΤΙΜΕΣ ΑΠΛΟΠΟΙΗΜ'!C6*(1+'ΤΙΜΕΣ ΑΠΛΟΠΟΙΗΜ'!D26),IF(AND('ΤΙΜΕΣ ΑΠΛΟΠΟΙΗΜ'!C28="Σκελετός οπλισμένου σκυροδέματος",'ΤΙΜΕΣ ΑΠΛΟΠΟΙΗΜ'!C30="Παραδοσιακά 15% πλέον του συμβατικού"),'ΤΙΜΕΣ ΑΠΛΟΠΟΙΗΜ'!C10*(1+'ΤΙΜΕΣ ΑΠΛΟΠΟΙΗΜ'!D26),IF(AND('ΤΙΜΕΣ ΑΠΛΟΠΟΙΗΜ'!C28="Σκελετός οπλισμένου σκυροδέματος",'ΤΙΜΕΣ ΑΠΛΟΠΟΙΗΜ'!C30="Διατηρητέα 30% πλέον του συμβατικού"),'ΤΙΜΕΣ ΑΠΛΟΠΟΙΗΜ'!C14*(1+'ΤΙΜΕΣ ΑΠΛΟΠΟΙΗΜ'!D26),IF(AND('ΤΙΜΕΣ ΑΠΛΟΠΟΙΗΜ'!C28="Μεταλλικός σκελετός",'ΤΙΜΕΣ ΑΠΛΟΠΟΙΗΜ'!C30="Συμβατικού τύπου"),'ΤΙΜΕΣ ΑΠΛΟΠΟΙΗΜ'!D6*(1+'ΤΙΜΕΣ ΑΠΛΟΠΟΙΗΜ'!D26),IF(AND('ΤΙΜΕΣ ΑΠΛΟΠΟΙΗΜ'!C28="Μεταλλικός σκελετός",'ΤΙΜΕΣ ΑΠΛΟΠΟΙΗΜ'!C30="Παραδοσιακά 15% πλέον του συμβατικού"),'ΤΙΜΕΣ ΑΠΛΟΠΟΙΗΜ'!D10*(1+'ΤΙΜΕΣ ΑΠΛΟΠΟΙΗΜ'!D26),"")))))</f>
        <v>1578.27</v>
      </c>
      <c r="F5" s="82">
        <v>1500</v>
      </c>
      <c r="G5" s="83">
        <f t="shared" ref="G5:G7" si="1">ROUND(D5*F5,2)</f>
        <v>60000</v>
      </c>
      <c r="H5" s="83">
        <f>ROUND(G5*0.17,2)</f>
        <v>10200</v>
      </c>
      <c r="I5" s="84">
        <f t="shared" ref="I5:I7" si="2">G5+H5</f>
        <v>70200</v>
      </c>
      <c r="J5" s="77"/>
      <c r="K5" s="151" t="s">
        <v>121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24" customHeight="1" x14ac:dyDescent="0.25">
      <c r="A6" s="5">
        <v>2</v>
      </c>
      <c r="B6" s="52" t="s">
        <v>46</v>
      </c>
      <c r="C6" s="79" t="s">
        <v>120</v>
      </c>
      <c r="D6" s="82">
        <v>2</v>
      </c>
      <c r="E6" s="81">
        <f>IF(AND('ΤΙΜΕΣ ΑΠΛΟΠΟΙΗΜ'!C28="Σκελετός οπλισμένου σκυροδέματος",'ΤΙΜΕΣ ΑΠΛΟΠΟΙΗΜ'!C30="Συμβατικού τύπου"),'ΤΙΜΕΣ ΑΠΛΟΠΟΙΗΜ'!C7*(1+'ΤΙΜΕΣ ΑΠΛΟΠΟΙΗΜ'!D26),IF(AND('ΤΙΜΕΣ ΑΠΛΟΠΟΙΗΜ'!C28="Σκελετός οπλισμένου σκυροδέματος",'ΤΙΜΕΣ ΑΠΛΟΠΟΙΗΜ'!C30="Παραδοσιακά 15% πλέον του συμβατικού"),'ΤΙΜΕΣ ΑΠΛΟΠΟΙΗΜ'!C11*(1+'ΤΙΜΕΣ ΑΠΛΟΠΟΙΗΜ'!D26),IF(AND('ΤΙΜΕΣ ΑΠΛΟΠΟΙΗΜ'!C28="Σκελετός οπλισμένου σκυροδέματος",'ΤΙΜΕΣ ΑΠΛΟΠΟΙΗΜ'!C30="Διατηρητέα 30% πλέον του συμβατικού"),'ΤΙΜΕΣ ΑΠΛΟΠΟΙΗΜ'!C15*(1+'ΤΙΜΕΣ ΑΠΛΟΠΟΙΗΜ'!D26),IF(AND('ΤΙΜΕΣ ΑΠΛΟΠΟΙΗΜ'!C28="Μεταλλικός σκελετός",'ΤΙΜΕΣ ΑΠΛΟΠΟΙΗΜ'!C30="Συμβατικού τύπου"),'ΤΙΜΕΣ ΑΠΛΟΠΟΙΗΜ'!D7*(1+'ΤΙΜΕΣ ΑΠΛΟΠΟΙΗΜ'!D26),IF(AND('ΤΙΜΕΣ ΑΠΛΟΠΟΙΗΜ'!C28="Μεταλλικός σκελετός",'ΤΙΜΕΣ ΑΠΛΟΠΟΙΗΜ'!C30="Παραδοσιακά 15% πλέον του συμβατικού"),'ΤΙΜΕΣ ΑΠΛΟΠΟΙΗΜ'!D11*(1+'ΤΙΜΕΣ ΑΠΛΟΠΟΙΗΜ'!D26),0)))))</f>
        <v>789.14</v>
      </c>
      <c r="F6" s="82">
        <v>500</v>
      </c>
      <c r="G6" s="83">
        <f t="shared" si="1"/>
        <v>1000</v>
      </c>
      <c r="H6" s="83">
        <f t="shared" ref="H6:H7" si="3">ROUND(G6*0.17,2)</f>
        <v>170</v>
      </c>
      <c r="I6" s="84">
        <f t="shared" si="2"/>
        <v>1170</v>
      </c>
      <c r="J6" s="77"/>
      <c r="K6" s="152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24" customHeight="1" x14ac:dyDescent="0.25">
      <c r="A7" s="5">
        <v>3</v>
      </c>
      <c r="B7" s="52" t="s">
        <v>47</v>
      </c>
      <c r="C7" s="79" t="s">
        <v>120</v>
      </c>
      <c r="D7" s="82">
        <v>10</v>
      </c>
      <c r="E7" s="81">
        <f>IF(AND('ΤΙΜΕΣ ΑΠΛΟΠΟΙΗΜ'!C28="Σκελετός οπλισμένου σκυροδέματος",'ΤΙΜΕΣ ΑΠΛΟΠΟΙΗΜ'!C30="Συμβατικού τύπου"),'ΤΙΜΕΣ ΑΠΛΟΠΟΙΗΜ'!C8*(1+'ΤΙΜΕΣ ΑΠΛΟΠΟΙΗΜ'!D26),IF(AND('ΤΙΜΕΣ ΑΠΛΟΠΟΙΗΜ'!C28="Σκελετός οπλισμένου σκυροδέματος",'ΤΙΜΕΣ ΑΠΛΟΠΟΙΗΜ'!C30="Παραδοσιακά 15% πλέον του συμβατικού"),'ΤΙΜΕΣ ΑΠΛΟΠΟΙΗΜ'!C12*(1+'ΤΙΜΕΣ ΑΠΛΟΠΟΙΗΜ'!D26),IF(AND('ΤΙΜΕΣ ΑΠΛΟΠΟΙΗΜ'!C28="Σκελετός οπλισμένου σκυροδέματος",'ΤΙΜΕΣ ΑΠΛΟΠΟΙΗΜ'!C30="Διατηρητέα 30% πλέον του συμβατικού"),'ΤΙΜΕΣ ΑΠΛΟΠΟΙΗΜ'!C16*(1+'ΤΙΜΕΣ ΑΠΛΟΠΟΙΗΜ'!D26),IF(AND('ΤΙΜΕΣ ΑΠΛΟΠΟΙΗΜ'!C28="Μεταλλικός σκελετός",'ΤΙΜΕΣ ΑΠΛΟΠΟΙΗΜ'!C30="Συμβατικού τύπου"),'ΤΙΜΕΣ ΑΠΛΟΠΟΙΗΜ'!D8*(1+'ΤΙΜΕΣ ΑΠΛΟΠΟΙΗΜ'!D26),IF(AND('ΤΙΜΕΣ ΑΠΛΟΠΟΙΗΜ'!C28="Μεταλλικός σκελετός",'ΤΙΜΕΣ ΑΠΛΟΠΟΙΗΜ'!C30="Παραδοσιακά 15% πλέον του συμβατικού"),'ΤΙΜΕΣ ΑΠΛΟΠΟΙΗΜ'!D12*(1+'ΤΙΜΕΣ ΑΠΛΟΠΟΙΗΜ'!D26),0)))))</f>
        <v>473.48</v>
      </c>
      <c r="F7" s="82">
        <v>300</v>
      </c>
      <c r="G7" s="83">
        <f t="shared" si="1"/>
        <v>3000</v>
      </c>
      <c r="H7" s="83">
        <f t="shared" si="3"/>
        <v>510</v>
      </c>
      <c r="I7" s="84">
        <f t="shared" si="2"/>
        <v>3510</v>
      </c>
      <c r="J7" s="77"/>
      <c r="K7" s="152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24" customHeight="1" x14ac:dyDescent="0.25">
      <c r="A8" s="5"/>
      <c r="B8" s="52" t="s">
        <v>122</v>
      </c>
      <c r="C8" s="79"/>
      <c r="D8" s="82"/>
      <c r="E8" s="81"/>
      <c r="F8" s="82"/>
      <c r="G8" s="83"/>
      <c r="H8" s="83"/>
      <c r="I8" s="84"/>
      <c r="J8" s="77"/>
      <c r="K8" s="85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57.75" customHeight="1" x14ac:dyDescent="0.25">
      <c r="A9" s="72"/>
      <c r="B9" s="73" t="s">
        <v>123</v>
      </c>
      <c r="C9" s="74"/>
      <c r="D9" s="72"/>
      <c r="E9" s="75"/>
      <c r="F9" s="73"/>
      <c r="G9" s="76">
        <f t="shared" ref="G9:I9" si="4">SUM(G10:G13)</f>
        <v>0</v>
      </c>
      <c r="H9" s="76">
        <f t="shared" si="4"/>
        <v>0</v>
      </c>
      <c r="I9" s="76">
        <f t="shared" si="4"/>
        <v>0</v>
      </c>
      <c r="J9" s="76"/>
      <c r="K9" s="77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24" customHeight="1" x14ac:dyDescent="0.25">
      <c r="A10" s="78">
        <v>1</v>
      </c>
      <c r="B10" s="52" t="s">
        <v>119</v>
      </c>
      <c r="C10" s="79" t="s">
        <v>120</v>
      </c>
      <c r="D10" s="80"/>
      <c r="E10" s="81">
        <f>ROUND(E5*'ΤΙΜΕΣ ΑΠΛΟΠΟΙΗΜ'!$E$53,2)</f>
        <v>0</v>
      </c>
      <c r="F10" s="82">
        <v>1500</v>
      </c>
      <c r="G10" s="83">
        <f t="shared" ref="G10:G12" si="5">ROUND(D10*F10,2)</f>
        <v>0</v>
      </c>
      <c r="H10" s="83">
        <f t="shared" ref="H10:H12" si="6">ROUND(G10*0.17,2)</f>
        <v>0</v>
      </c>
      <c r="I10" s="84">
        <f t="shared" ref="I10:I12" si="7">G10+H10</f>
        <v>0</v>
      </c>
      <c r="J10" s="77"/>
      <c r="K10" s="151" t="s">
        <v>121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24" customHeight="1" x14ac:dyDescent="0.25">
      <c r="A11" s="5">
        <v>2</v>
      </c>
      <c r="B11" s="52" t="s">
        <v>46</v>
      </c>
      <c r="C11" s="79" t="s">
        <v>120</v>
      </c>
      <c r="D11" s="82"/>
      <c r="E11" s="81">
        <f>ROUND(E6*'ΤΙΜΕΣ ΑΠΛΟΠΟΙΗΜ'!$E$53,2)</f>
        <v>0</v>
      </c>
      <c r="F11" s="82">
        <v>500</v>
      </c>
      <c r="G11" s="83">
        <f t="shared" si="5"/>
        <v>0</v>
      </c>
      <c r="H11" s="83">
        <f t="shared" si="6"/>
        <v>0</v>
      </c>
      <c r="I11" s="84">
        <f t="shared" si="7"/>
        <v>0</v>
      </c>
      <c r="J11" s="77"/>
      <c r="K11" s="152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24" customHeight="1" x14ac:dyDescent="0.25">
      <c r="A12" s="5">
        <v>3</v>
      </c>
      <c r="B12" s="52" t="s">
        <v>47</v>
      </c>
      <c r="C12" s="79" t="s">
        <v>120</v>
      </c>
      <c r="D12" s="82"/>
      <c r="E12" s="81">
        <f>ROUND(E7*'ΤΙΜΕΣ ΑΠΛΟΠΟΙΗΜ'!$E$53,2)</f>
        <v>0</v>
      </c>
      <c r="F12" s="82">
        <v>300</v>
      </c>
      <c r="G12" s="83">
        <f t="shared" si="5"/>
        <v>0</v>
      </c>
      <c r="H12" s="83">
        <f t="shared" si="6"/>
        <v>0</v>
      </c>
      <c r="I12" s="84">
        <f t="shared" si="7"/>
        <v>0</v>
      </c>
      <c r="J12" s="77"/>
      <c r="K12" s="152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24" customHeight="1" x14ac:dyDescent="0.25">
      <c r="A13" s="5"/>
      <c r="B13" s="52" t="s">
        <v>124</v>
      </c>
      <c r="C13" s="79"/>
      <c r="D13" s="82"/>
      <c r="E13" s="81"/>
      <c r="F13" s="82"/>
      <c r="G13" s="83"/>
      <c r="H13" s="83"/>
      <c r="I13" s="84"/>
      <c r="J13" s="77"/>
      <c r="K13" s="85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60" x14ac:dyDescent="0.25">
      <c r="A14" s="72"/>
      <c r="B14" s="73" t="s">
        <v>125</v>
      </c>
      <c r="C14" s="74"/>
      <c r="D14" s="72"/>
      <c r="E14" s="75"/>
      <c r="F14" s="73"/>
      <c r="G14" s="76">
        <f t="shared" ref="G14:I14" si="8">SUM(G15:G18)</f>
        <v>15800</v>
      </c>
      <c r="H14" s="76">
        <f t="shared" si="8"/>
        <v>2686</v>
      </c>
      <c r="I14" s="76">
        <f t="shared" si="8"/>
        <v>18486</v>
      </c>
      <c r="J14" s="76"/>
      <c r="K14" s="77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24" customHeight="1" x14ac:dyDescent="0.25">
      <c r="A15" s="78">
        <v>1</v>
      </c>
      <c r="B15" s="52" t="s">
        <v>119</v>
      </c>
      <c r="C15" s="79" t="s">
        <v>120</v>
      </c>
      <c r="D15" s="80">
        <v>10</v>
      </c>
      <c r="E15" s="81">
        <f>ROUND(E5*'ΤΙΜΕΣ ΑΠΛΟΠΟΙΗΜ'!$E$74,2)</f>
        <v>0</v>
      </c>
      <c r="F15" s="82">
        <v>1500</v>
      </c>
      <c r="G15" s="83">
        <f t="shared" ref="G15:G17" si="9">ROUND(D15*F15,2)</f>
        <v>15000</v>
      </c>
      <c r="H15" s="83">
        <f>ROUND(G15*0.17,2)</f>
        <v>2550</v>
      </c>
      <c r="I15" s="84">
        <f t="shared" ref="I15:I17" si="10">G15+H15</f>
        <v>17550</v>
      </c>
      <c r="J15" s="77"/>
      <c r="K15" s="151" t="s">
        <v>121</v>
      </c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ht="24" customHeight="1" x14ac:dyDescent="0.25">
      <c r="A16" s="5">
        <v>2</v>
      </c>
      <c r="B16" s="52" t="s">
        <v>46</v>
      </c>
      <c r="C16" s="79" t="s">
        <v>120</v>
      </c>
      <c r="D16" s="82">
        <v>1</v>
      </c>
      <c r="E16" s="81">
        <f>ROUND(E6*'ΤΙΜΕΣ ΑΠΛΟΠΟΙΗΜ'!$E$74,2)</f>
        <v>0</v>
      </c>
      <c r="F16" s="82">
        <v>500</v>
      </c>
      <c r="G16" s="83">
        <f t="shared" si="9"/>
        <v>500</v>
      </c>
      <c r="H16" s="83">
        <f t="shared" ref="H16:H17" si="11">ROUND(G16*0.17,2)</f>
        <v>85</v>
      </c>
      <c r="I16" s="84">
        <f t="shared" si="10"/>
        <v>585</v>
      </c>
      <c r="J16" s="77"/>
      <c r="K16" s="152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24" customHeight="1" x14ac:dyDescent="0.25">
      <c r="A17" s="5">
        <v>3</v>
      </c>
      <c r="B17" s="52" t="s">
        <v>47</v>
      </c>
      <c r="C17" s="79" t="s">
        <v>120</v>
      </c>
      <c r="D17" s="82">
        <v>1</v>
      </c>
      <c r="E17" s="81">
        <f>ROUND(E7*'ΤΙΜΕΣ ΑΠΛΟΠΟΙΗΜ'!$E$74,2)</f>
        <v>0</v>
      </c>
      <c r="F17" s="82">
        <v>300</v>
      </c>
      <c r="G17" s="83">
        <f t="shared" si="9"/>
        <v>300</v>
      </c>
      <c r="H17" s="83">
        <f t="shared" si="11"/>
        <v>51</v>
      </c>
      <c r="I17" s="84">
        <f t="shared" si="10"/>
        <v>351</v>
      </c>
      <c r="J17" s="77"/>
      <c r="K17" s="152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24" customHeight="1" x14ac:dyDescent="0.25">
      <c r="A18" s="5"/>
      <c r="B18" s="52" t="s">
        <v>126</v>
      </c>
      <c r="C18" s="79"/>
      <c r="D18" s="82"/>
      <c r="E18" s="81"/>
      <c r="F18" s="82"/>
      <c r="G18" s="83"/>
      <c r="H18" s="83"/>
      <c r="I18" s="84"/>
      <c r="J18" s="77"/>
      <c r="K18" s="85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27" customHeight="1" x14ac:dyDescent="0.25">
      <c r="A19" s="72"/>
      <c r="B19" s="73" t="s">
        <v>127</v>
      </c>
      <c r="C19" s="74"/>
      <c r="D19" s="72"/>
      <c r="E19" s="75"/>
      <c r="F19" s="73"/>
      <c r="G19" s="76">
        <f t="shared" ref="G19:I19" si="12">SUM(G20:G25)</f>
        <v>250</v>
      </c>
      <c r="H19" s="76">
        <f t="shared" si="12"/>
        <v>42.5</v>
      </c>
      <c r="I19" s="76">
        <f t="shared" si="12"/>
        <v>292.49999999999994</v>
      </c>
      <c r="J19" s="76"/>
      <c r="K19" s="77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132.75" customHeight="1" x14ac:dyDescent="0.25">
      <c r="A20" s="78">
        <v>1</v>
      </c>
      <c r="B20" s="52" t="s">
        <v>128</v>
      </c>
      <c r="C20" s="79" t="s">
        <v>120</v>
      </c>
      <c r="D20" s="80">
        <v>1</v>
      </c>
      <c r="E20" s="81">
        <f>ROUND(D20*100,2)</f>
        <v>100</v>
      </c>
      <c r="F20" s="82">
        <v>80</v>
      </c>
      <c r="G20" s="83">
        <f t="shared" ref="G20:G25" si="13">ROUND(D20*F20,2)</f>
        <v>80</v>
      </c>
      <c r="H20" s="83">
        <f>ROUND(G20*0.17,2)</f>
        <v>13.6</v>
      </c>
      <c r="I20" s="84">
        <f t="shared" ref="I20:I25" si="14">G20+H20</f>
        <v>93.6</v>
      </c>
      <c r="J20" s="77"/>
      <c r="K20" s="52" t="s">
        <v>129</v>
      </c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21.75" customHeight="1" x14ac:dyDescent="0.25">
      <c r="A21" s="78">
        <v>2</v>
      </c>
      <c r="B21" s="52" t="s">
        <v>130</v>
      </c>
      <c r="C21" s="79"/>
      <c r="D21" s="80">
        <v>10</v>
      </c>
      <c r="E21" s="81" t="s">
        <v>50</v>
      </c>
      <c r="F21" s="82">
        <v>10</v>
      </c>
      <c r="G21" s="83">
        <f t="shared" si="13"/>
        <v>100</v>
      </c>
      <c r="H21" s="83">
        <f t="shared" ref="H21:H25" si="15">ROUND(G21*0.17,2)</f>
        <v>17</v>
      </c>
      <c r="I21" s="84">
        <f t="shared" si="14"/>
        <v>117</v>
      </c>
      <c r="J21" s="77"/>
      <c r="K21" s="151" t="s">
        <v>131</v>
      </c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21.75" customHeight="1" x14ac:dyDescent="0.25">
      <c r="A22" s="78">
        <v>3</v>
      </c>
      <c r="B22" s="52" t="s">
        <v>132</v>
      </c>
      <c r="C22" s="79"/>
      <c r="D22" s="80">
        <v>2</v>
      </c>
      <c r="E22" s="81" t="s">
        <v>50</v>
      </c>
      <c r="F22" s="82">
        <v>10</v>
      </c>
      <c r="G22" s="83">
        <f t="shared" si="13"/>
        <v>20</v>
      </c>
      <c r="H22" s="83">
        <f t="shared" si="15"/>
        <v>3.4</v>
      </c>
      <c r="I22" s="84">
        <f t="shared" si="14"/>
        <v>23.4</v>
      </c>
      <c r="J22" s="77"/>
      <c r="K22" s="152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21.75" customHeight="1" x14ac:dyDescent="0.25">
      <c r="A23" s="78">
        <v>4</v>
      </c>
      <c r="B23" s="52" t="s">
        <v>133</v>
      </c>
      <c r="C23" s="79"/>
      <c r="D23" s="80">
        <v>2</v>
      </c>
      <c r="E23" s="81" t="s">
        <v>50</v>
      </c>
      <c r="F23" s="82">
        <v>10</v>
      </c>
      <c r="G23" s="83">
        <f t="shared" si="13"/>
        <v>20</v>
      </c>
      <c r="H23" s="83">
        <f t="shared" si="15"/>
        <v>3.4</v>
      </c>
      <c r="I23" s="84">
        <f t="shared" si="14"/>
        <v>23.4</v>
      </c>
      <c r="J23" s="77"/>
      <c r="K23" s="152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21.75" customHeight="1" x14ac:dyDescent="0.25">
      <c r="A24" s="78">
        <v>5</v>
      </c>
      <c r="B24" s="52" t="s">
        <v>132</v>
      </c>
      <c r="C24" s="79"/>
      <c r="D24" s="80">
        <v>2</v>
      </c>
      <c r="E24" s="81" t="s">
        <v>50</v>
      </c>
      <c r="F24" s="82">
        <v>10</v>
      </c>
      <c r="G24" s="83">
        <f t="shared" si="13"/>
        <v>20</v>
      </c>
      <c r="H24" s="83">
        <f t="shared" si="15"/>
        <v>3.4</v>
      </c>
      <c r="I24" s="84">
        <f t="shared" si="14"/>
        <v>23.4</v>
      </c>
      <c r="J24" s="77"/>
      <c r="K24" s="152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21.75" customHeight="1" x14ac:dyDescent="0.25">
      <c r="A25" s="5" t="s">
        <v>133</v>
      </c>
      <c r="B25" s="52" t="s">
        <v>134</v>
      </c>
      <c r="C25" s="79"/>
      <c r="D25" s="82">
        <v>1</v>
      </c>
      <c r="E25" s="81" t="s">
        <v>50</v>
      </c>
      <c r="F25" s="82">
        <v>10</v>
      </c>
      <c r="G25" s="83">
        <f t="shared" si="13"/>
        <v>10</v>
      </c>
      <c r="H25" s="83">
        <f t="shared" si="15"/>
        <v>1.7</v>
      </c>
      <c r="I25" s="84">
        <f t="shared" si="14"/>
        <v>11.7</v>
      </c>
      <c r="J25" s="77"/>
      <c r="K25" s="128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35.25" customHeight="1" x14ac:dyDescent="0.25">
      <c r="A26" s="57"/>
      <c r="B26" s="153" t="s">
        <v>135</v>
      </c>
      <c r="C26" s="100"/>
      <c r="D26" s="100"/>
      <c r="E26" s="100"/>
      <c r="F26" s="106"/>
      <c r="G26" s="86">
        <f t="shared" ref="G26:I26" si="16">G4+G9+G14+G19</f>
        <v>80050</v>
      </c>
      <c r="H26" s="86">
        <f t="shared" si="16"/>
        <v>13608.5</v>
      </c>
      <c r="I26" s="86">
        <f t="shared" si="16"/>
        <v>93658.5</v>
      </c>
      <c r="J26" s="86"/>
      <c r="K26" s="77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22.5" customHeight="1" x14ac:dyDescent="0.25">
      <c r="A27" s="20" t="s">
        <v>136</v>
      </c>
      <c r="B27" s="20"/>
      <c r="C27" s="87"/>
      <c r="D27" s="39"/>
      <c r="E27" s="88"/>
      <c r="F27" s="8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22.5" customHeight="1" x14ac:dyDescent="0.25">
      <c r="A28" s="20"/>
      <c r="B28" s="20"/>
      <c r="C28" s="87"/>
      <c r="D28" s="39"/>
      <c r="E28" s="88" t="s">
        <v>137</v>
      </c>
      <c r="F28" s="89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15.75" customHeight="1" x14ac:dyDescent="0.25">
      <c r="A29" s="154"/>
      <c r="B29" s="108"/>
      <c r="C29" s="87"/>
      <c r="D29" s="39"/>
      <c r="E29" s="88"/>
      <c r="F29" s="90"/>
      <c r="G29" s="38"/>
      <c r="H29" s="38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ht="15.75" customHeight="1" x14ac:dyDescent="0.25">
      <c r="A30" s="154"/>
      <c r="B30" s="108"/>
      <c r="C30" s="87"/>
      <c r="D30" s="39"/>
      <c r="E30" s="88"/>
      <c r="F30" s="90"/>
      <c r="G30" s="38"/>
      <c r="H30" s="38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15.75" customHeight="1" x14ac:dyDescent="0.25">
      <c r="A31" s="154"/>
      <c r="B31" s="108"/>
      <c r="C31" s="87"/>
      <c r="D31" s="39"/>
      <c r="E31" s="88"/>
      <c r="F31" s="90"/>
      <c r="G31" s="38"/>
      <c r="H31" s="38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 ht="15.75" customHeight="1" x14ac:dyDescent="0.25">
      <c r="A32" s="20"/>
      <c r="B32" s="20"/>
      <c r="C32" s="87"/>
      <c r="D32" s="39"/>
      <c r="E32" s="88"/>
      <c r="F32" s="89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5.75" customHeight="1" x14ac:dyDescent="0.25">
      <c r="A33" s="20"/>
      <c r="B33" s="20"/>
      <c r="C33" s="87"/>
      <c r="D33" s="39"/>
      <c r="E33" s="88"/>
      <c r="F33" s="89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5.75" customHeight="1" x14ac:dyDescent="0.25">
      <c r="A34" s="20"/>
      <c r="B34" s="20"/>
      <c r="C34" s="87"/>
      <c r="D34" s="39"/>
      <c r="E34" s="88"/>
      <c r="F34" s="89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15.75" customHeight="1" x14ac:dyDescent="0.25">
      <c r="A35" s="20"/>
      <c r="B35" s="20"/>
      <c r="C35" s="87"/>
      <c r="D35" s="39"/>
      <c r="E35" s="88"/>
      <c r="F35" s="8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15.75" customHeight="1" x14ac:dyDescent="0.25">
      <c r="A36" s="20"/>
      <c r="B36" s="20"/>
      <c r="C36" s="87"/>
      <c r="D36" s="39"/>
      <c r="E36" s="88"/>
      <c r="F36" s="89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5.75" customHeight="1" x14ac:dyDescent="0.25">
      <c r="A37" s="20"/>
      <c r="B37" s="20"/>
      <c r="C37" s="87"/>
      <c r="D37" s="39"/>
      <c r="E37" s="88"/>
      <c r="F37" s="89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5.75" customHeight="1" x14ac:dyDescent="0.25">
      <c r="A38" s="20"/>
      <c r="B38" s="20"/>
      <c r="C38" s="87"/>
      <c r="D38" s="39"/>
      <c r="E38" s="88"/>
      <c r="F38" s="89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ht="15.75" customHeight="1" x14ac:dyDescent="0.25">
      <c r="A39" s="20"/>
      <c r="B39" s="20"/>
      <c r="C39" s="87"/>
      <c r="D39" s="39"/>
      <c r="E39" s="88"/>
      <c r="F39" s="89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ht="15.75" customHeight="1" x14ac:dyDescent="0.25">
      <c r="A40" s="20"/>
      <c r="B40" s="20"/>
      <c r="C40" s="87"/>
      <c r="D40" s="39"/>
      <c r="E40" s="88"/>
      <c r="F40" s="89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 ht="15.75" customHeight="1" x14ac:dyDescent="0.25">
      <c r="A41" s="20"/>
      <c r="B41" s="20"/>
      <c r="C41" s="87"/>
      <c r="D41" s="39"/>
      <c r="E41" s="88"/>
      <c r="F41" s="89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15.75" customHeight="1" x14ac:dyDescent="0.25">
      <c r="A42" s="20"/>
      <c r="B42" s="20"/>
      <c r="C42" s="87"/>
      <c r="D42" s="39"/>
      <c r="E42" s="88"/>
      <c r="F42" s="89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15.75" customHeight="1" x14ac:dyDescent="0.25">
      <c r="A43" s="20"/>
      <c r="B43" s="20"/>
      <c r="C43" s="87"/>
      <c r="D43" s="39"/>
      <c r="E43" s="88"/>
      <c r="F43" s="8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15.75" customHeight="1" x14ac:dyDescent="0.25">
      <c r="A44" s="20"/>
      <c r="B44" s="20"/>
      <c r="C44" s="87"/>
      <c r="D44" s="39"/>
      <c r="E44" s="88"/>
      <c r="F44" s="8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ht="15.75" customHeight="1" x14ac:dyDescent="0.25">
      <c r="A45" s="20"/>
      <c r="B45" s="20"/>
      <c r="C45" s="87"/>
      <c r="D45" s="39"/>
      <c r="E45" s="88"/>
      <c r="F45" s="89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15.75" customHeight="1" x14ac:dyDescent="0.25">
      <c r="A46" s="20"/>
      <c r="B46" s="20"/>
      <c r="C46" s="87"/>
      <c r="D46" s="39"/>
      <c r="E46" s="88"/>
      <c r="F46" s="89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15.75" customHeight="1" x14ac:dyDescent="0.25">
      <c r="A47" s="20"/>
      <c r="B47" s="20"/>
      <c r="C47" s="87"/>
      <c r="D47" s="39"/>
      <c r="E47" s="88"/>
      <c r="F47" s="89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15.75" customHeight="1" x14ac:dyDescent="0.25">
      <c r="A48" s="20"/>
      <c r="B48" s="20"/>
      <c r="C48" s="87"/>
      <c r="D48" s="39"/>
      <c r="E48" s="88"/>
      <c r="F48" s="89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15.75" customHeight="1" x14ac:dyDescent="0.25">
      <c r="A49" s="20"/>
      <c r="B49" s="20"/>
      <c r="C49" s="87"/>
      <c r="D49" s="39"/>
      <c r="E49" s="88"/>
      <c r="F49" s="89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15.75" customHeight="1" x14ac:dyDescent="0.25">
      <c r="A50" s="20"/>
      <c r="B50" s="20"/>
      <c r="C50" s="87"/>
      <c r="D50" s="39"/>
      <c r="E50" s="88"/>
      <c r="F50" s="89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15.75" customHeight="1" x14ac:dyDescent="0.25">
      <c r="A51" s="20"/>
      <c r="B51" s="20"/>
      <c r="C51" s="87"/>
      <c r="D51" s="39"/>
      <c r="E51" s="88"/>
      <c r="F51" s="8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15.75" customHeight="1" x14ac:dyDescent="0.25">
      <c r="A52" s="20"/>
      <c r="B52" s="20"/>
      <c r="C52" s="87"/>
      <c r="D52" s="39"/>
      <c r="E52" s="88"/>
      <c r="F52" s="8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15.75" customHeight="1" x14ac:dyDescent="0.25">
      <c r="A53" s="20"/>
      <c r="B53" s="20"/>
      <c r="C53" s="87"/>
      <c r="D53" s="39"/>
      <c r="E53" s="88"/>
      <c r="F53" s="89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15.75" customHeight="1" x14ac:dyDescent="0.25">
      <c r="A54" s="20"/>
      <c r="B54" s="20"/>
      <c r="C54" s="87"/>
      <c r="D54" s="39"/>
      <c r="E54" s="88"/>
      <c r="F54" s="89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15.75" customHeight="1" x14ac:dyDescent="0.25">
      <c r="A55" s="20"/>
      <c r="B55" s="20"/>
      <c r="C55" s="87"/>
      <c r="D55" s="39"/>
      <c r="E55" s="88"/>
      <c r="F55" s="89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15.75" customHeight="1" x14ac:dyDescent="0.25">
      <c r="A56" s="20"/>
      <c r="B56" s="20"/>
      <c r="C56" s="87"/>
      <c r="D56" s="39"/>
      <c r="E56" s="88"/>
      <c r="F56" s="89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15.75" customHeight="1" x14ac:dyDescent="0.25">
      <c r="A57" s="20"/>
      <c r="B57" s="20"/>
      <c r="C57" s="87"/>
      <c r="D57" s="39"/>
      <c r="E57" s="88"/>
      <c r="F57" s="89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15.75" customHeight="1" x14ac:dyDescent="0.25">
      <c r="A58" s="20"/>
      <c r="B58" s="20"/>
      <c r="C58" s="87"/>
      <c r="D58" s="39"/>
      <c r="E58" s="88"/>
      <c r="F58" s="8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5.75" customHeight="1" x14ac:dyDescent="0.25">
      <c r="A59" s="20"/>
      <c r="B59" s="20"/>
      <c r="C59" s="87"/>
      <c r="D59" s="39"/>
      <c r="E59" s="88"/>
      <c r="F59" s="8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5.75" customHeight="1" x14ac:dyDescent="0.25">
      <c r="A60" s="20"/>
      <c r="B60" s="20"/>
      <c r="C60" s="87"/>
      <c r="D60" s="39"/>
      <c r="E60" s="88"/>
      <c r="F60" s="89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5.75" customHeight="1" x14ac:dyDescent="0.25">
      <c r="A61" s="20"/>
      <c r="B61" s="20"/>
      <c r="C61" s="87"/>
      <c r="D61" s="39"/>
      <c r="E61" s="88"/>
      <c r="F61" s="89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5.75" customHeight="1" x14ac:dyDescent="0.25">
      <c r="A62" s="20"/>
      <c r="B62" s="20"/>
      <c r="C62" s="87"/>
      <c r="D62" s="39"/>
      <c r="E62" s="88"/>
      <c r="F62" s="89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15.75" customHeight="1" x14ac:dyDescent="0.25">
      <c r="A63" s="20"/>
      <c r="B63" s="20"/>
      <c r="C63" s="87"/>
      <c r="D63" s="39"/>
      <c r="E63" s="88"/>
      <c r="F63" s="89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15.75" customHeight="1" x14ac:dyDescent="0.25">
      <c r="A64" s="20"/>
      <c r="B64" s="20"/>
      <c r="C64" s="87"/>
      <c r="D64" s="39"/>
      <c r="E64" s="88"/>
      <c r="F64" s="8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15.75" customHeight="1" x14ac:dyDescent="0.25">
      <c r="A65" s="20"/>
      <c r="B65" s="20"/>
      <c r="C65" s="87"/>
      <c r="D65" s="39"/>
      <c r="E65" s="88"/>
      <c r="F65" s="89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15.75" customHeight="1" x14ac:dyDescent="0.25">
      <c r="A66" s="20"/>
      <c r="B66" s="20"/>
      <c r="C66" s="87"/>
      <c r="D66" s="39"/>
      <c r="E66" s="88"/>
      <c r="F66" s="89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15.75" customHeight="1" x14ac:dyDescent="0.25">
      <c r="A67" s="20"/>
      <c r="B67" s="20"/>
      <c r="C67" s="87"/>
      <c r="D67" s="39"/>
      <c r="E67" s="88"/>
      <c r="F67" s="8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15.75" customHeight="1" x14ac:dyDescent="0.25">
      <c r="A68" s="20"/>
      <c r="B68" s="20"/>
      <c r="C68" s="87"/>
      <c r="D68" s="39"/>
      <c r="E68" s="88"/>
      <c r="F68" s="89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15.75" customHeight="1" x14ac:dyDescent="0.25">
      <c r="A69" s="20"/>
      <c r="B69" s="20"/>
      <c r="C69" s="87"/>
      <c r="D69" s="39"/>
      <c r="E69" s="88"/>
      <c r="F69" s="89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15.75" customHeight="1" x14ac:dyDescent="0.25">
      <c r="A70" s="20"/>
      <c r="B70" s="20"/>
      <c r="C70" s="87"/>
      <c r="D70" s="39"/>
      <c r="E70" s="88"/>
      <c r="F70" s="8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15.75" customHeight="1" x14ac:dyDescent="0.25">
      <c r="A71" s="20"/>
      <c r="B71" s="20"/>
      <c r="C71" s="87"/>
      <c r="D71" s="39"/>
      <c r="E71" s="88"/>
      <c r="F71" s="89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15.75" customHeight="1" x14ac:dyDescent="0.25">
      <c r="A72" s="20"/>
      <c r="B72" s="20"/>
      <c r="C72" s="87"/>
      <c r="D72" s="39"/>
      <c r="E72" s="88"/>
      <c r="F72" s="89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15.75" customHeight="1" x14ac:dyDescent="0.25">
      <c r="A73" s="20"/>
      <c r="B73" s="20"/>
      <c r="C73" s="87"/>
      <c r="D73" s="39"/>
      <c r="E73" s="88"/>
      <c r="F73" s="89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5.75" customHeight="1" x14ac:dyDescent="0.25">
      <c r="A74" s="20"/>
      <c r="B74" s="20"/>
      <c r="C74" s="87"/>
      <c r="D74" s="39"/>
      <c r="E74" s="88"/>
      <c r="F74" s="8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15.75" customHeight="1" x14ac:dyDescent="0.25">
      <c r="A75" s="20"/>
      <c r="B75" s="20"/>
      <c r="C75" s="87"/>
      <c r="D75" s="39"/>
      <c r="E75" s="88"/>
      <c r="F75" s="89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15.75" customHeight="1" x14ac:dyDescent="0.25">
      <c r="A76" s="20"/>
      <c r="B76" s="20"/>
      <c r="C76" s="87"/>
      <c r="D76" s="39"/>
      <c r="E76" s="88"/>
      <c r="F76" s="89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5.75" customHeight="1" x14ac:dyDescent="0.25">
      <c r="A77" s="20"/>
      <c r="B77" s="20"/>
      <c r="C77" s="87"/>
      <c r="D77" s="39"/>
      <c r="E77" s="88"/>
      <c r="F77" s="89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5.75" customHeight="1" x14ac:dyDescent="0.25">
      <c r="A78" s="20"/>
      <c r="B78" s="20"/>
      <c r="C78" s="87"/>
      <c r="D78" s="39"/>
      <c r="E78" s="88"/>
      <c r="F78" s="89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15.75" customHeight="1" x14ac:dyDescent="0.25">
      <c r="A79" s="20"/>
      <c r="B79" s="20"/>
      <c r="C79" s="87"/>
      <c r="D79" s="39"/>
      <c r="E79" s="88"/>
      <c r="F79" s="89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15.75" customHeight="1" x14ac:dyDescent="0.25">
      <c r="A80" s="20"/>
      <c r="B80" s="20"/>
      <c r="C80" s="87"/>
      <c r="D80" s="39"/>
      <c r="E80" s="88"/>
      <c r="F80" s="89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15.75" customHeight="1" x14ac:dyDescent="0.25">
      <c r="A81" s="20"/>
      <c r="B81" s="20"/>
      <c r="C81" s="87"/>
      <c r="D81" s="39"/>
      <c r="E81" s="88"/>
      <c r="F81" s="89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15.75" customHeight="1" x14ac:dyDescent="0.25">
      <c r="A82" s="20"/>
      <c r="B82" s="20"/>
      <c r="C82" s="87"/>
      <c r="D82" s="39"/>
      <c r="E82" s="88"/>
      <c r="F82" s="89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15.75" customHeight="1" x14ac:dyDescent="0.25">
      <c r="A83" s="20"/>
      <c r="B83" s="20"/>
      <c r="C83" s="87"/>
      <c r="D83" s="39"/>
      <c r="E83" s="88"/>
      <c r="F83" s="89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15.75" customHeight="1" x14ac:dyDescent="0.25">
      <c r="A84" s="20"/>
      <c r="B84" s="20"/>
      <c r="C84" s="87"/>
      <c r="D84" s="39"/>
      <c r="E84" s="88"/>
      <c r="F84" s="89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15.75" customHeight="1" x14ac:dyDescent="0.25">
      <c r="A85" s="20"/>
      <c r="B85" s="20"/>
      <c r="C85" s="87"/>
      <c r="D85" s="39"/>
      <c r="E85" s="88"/>
      <c r="F85" s="89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15.75" customHeight="1" x14ac:dyDescent="0.25">
      <c r="A86" s="20"/>
      <c r="B86" s="20"/>
      <c r="C86" s="87"/>
      <c r="D86" s="39"/>
      <c r="E86" s="88"/>
      <c r="F86" s="89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5.75" customHeight="1" x14ac:dyDescent="0.25">
      <c r="A87" s="20"/>
      <c r="B87" s="20"/>
      <c r="C87" s="87"/>
      <c r="D87" s="39"/>
      <c r="E87" s="88"/>
      <c r="F87" s="89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5.75" customHeight="1" x14ac:dyDescent="0.25">
      <c r="A88" s="20"/>
      <c r="B88" s="20"/>
      <c r="C88" s="87"/>
      <c r="D88" s="39"/>
      <c r="E88" s="88"/>
      <c r="F88" s="89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5.75" customHeight="1" x14ac:dyDescent="0.25">
      <c r="A89" s="20"/>
      <c r="B89" s="20"/>
      <c r="C89" s="87"/>
      <c r="D89" s="39"/>
      <c r="E89" s="88"/>
      <c r="F89" s="89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5.75" customHeight="1" x14ac:dyDescent="0.25">
      <c r="A90" s="20"/>
      <c r="B90" s="20"/>
      <c r="C90" s="87"/>
      <c r="D90" s="39"/>
      <c r="E90" s="88"/>
      <c r="F90" s="89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5.75" customHeight="1" x14ac:dyDescent="0.25">
      <c r="A91" s="20"/>
      <c r="B91" s="20"/>
      <c r="C91" s="87"/>
      <c r="D91" s="39"/>
      <c r="E91" s="88"/>
      <c r="F91" s="89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5.75" customHeight="1" x14ac:dyDescent="0.25">
      <c r="A92" s="20"/>
      <c r="B92" s="20"/>
      <c r="C92" s="87"/>
      <c r="D92" s="39"/>
      <c r="E92" s="88"/>
      <c r="F92" s="89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5.75" customHeight="1" x14ac:dyDescent="0.25">
      <c r="A93" s="20"/>
      <c r="B93" s="20"/>
      <c r="C93" s="87"/>
      <c r="D93" s="39"/>
      <c r="E93" s="88"/>
      <c r="F93" s="89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5.75" customHeight="1" x14ac:dyDescent="0.25">
      <c r="A94" s="20"/>
      <c r="B94" s="20"/>
      <c r="C94" s="87"/>
      <c r="D94" s="39"/>
      <c r="E94" s="88"/>
      <c r="F94" s="89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5.75" customHeight="1" x14ac:dyDescent="0.25">
      <c r="A95" s="20"/>
      <c r="B95" s="20"/>
      <c r="C95" s="87"/>
      <c r="D95" s="39"/>
      <c r="E95" s="88"/>
      <c r="F95" s="89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5.75" customHeight="1" x14ac:dyDescent="0.25">
      <c r="A96" s="20"/>
      <c r="B96" s="20"/>
      <c r="C96" s="87"/>
      <c r="D96" s="39"/>
      <c r="E96" s="88"/>
      <c r="F96" s="89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5.75" customHeight="1" x14ac:dyDescent="0.25">
      <c r="A97" s="20"/>
      <c r="B97" s="20"/>
      <c r="C97" s="87"/>
      <c r="D97" s="39"/>
      <c r="E97" s="88"/>
      <c r="F97" s="89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5.75" customHeight="1" x14ac:dyDescent="0.25">
      <c r="A98" s="20"/>
      <c r="B98" s="20"/>
      <c r="C98" s="87"/>
      <c r="D98" s="39"/>
      <c r="E98" s="88"/>
      <c r="F98" s="89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5.75" customHeight="1" x14ac:dyDescent="0.25">
      <c r="A99" s="20"/>
      <c r="B99" s="20"/>
      <c r="C99" s="87"/>
      <c r="D99" s="39"/>
      <c r="E99" s="88"/>
      <c r="F99" s="89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5.75" customHeight="1" x14ac:dyDescent="0.25">
      <c r="A100" s="20"/>
      <c r="B100" s="20"/>
      <c r="C100" s="87"/>
      <c r="D100" s="39"/>
      <c r="E100" s="88"/>
      <c r="F100" s="89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1:26" ht="15.75" customHeight="1" x14ac:dyDescent="0.25">
      <c r="A101" s="20"/>
      <c r="B101" s="20"/>
      <c r="C101" s="87"/>
      <c r="D101" s="39"/>
      <c r="E101" s="88"/>
      <c r="F101" s="89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1:26" ht="15.75" customHeight="1" x14ac:dyDescent="0.25">
      <c r="A102" s="20"/>
      <c r="B102" s="20"/>
      <c r="C102" s="87"/>
      <c r="D102" s="39"/>
      <c r="E102" s="88"/>
      <c r="F102" s="89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</row>
    <row r="103" spans="1:26" ht="15.75" customHeight="1" x14ac:dyDescent="0.25">
      <c r="A103" s="20"/>
      <c r="B103" s="20"/>
      <c r="C103" s="87"/>
      <c r="D103" s="39"/>
      <c r="E103" s="88"/>
      <c r="F103" s="89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spans="1:26" ht="15.75" customHeight="1" x14ac:dyDescent="0.25">
      <c r="A104" s="20"/>
      <c r="B104" s="20"/>
      <c r="C104" s="87"/>
      <c r="D104" s="39"/>
      <c r="E104" s="88"/>
      <c r="F104" s="89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</row>
    <row r="105" spans="1:26" ht="15.75" customHeight="1" x14ac:dyDescent="0.25">
      <c r="A105" s="20"/>
      <c r="B105" s="20"/>
      <c r="C105" s="87"/>
      <c r="D105" s="39"/>
      <c r="E105" s="88"/>
      <c r="F105" s="89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1:26" ht="15.75" customHeight="1" x14ac:dyDescent="0.25">
      <c r="A106" s="20"/>
      <c r="B106" s="20"/>
      <c r="C106" s="87"/>
      <c r="D106" s="39"/>
      <c r="E106" s="88"/>
      <c r="F106" s="89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1:26" ht="15.75" customHeight="1" x14ac:dyDescent="0.25">
      <c r="A107" s="20"/>
      <c r="B107" s="20"/>
      <c r="C107" s="87"/>
      <c r="D107" s="39"/>
      <c r="E107" s="88"/>
      <c r="F107" s="89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15.75" customHeight="1" x14ac:dyDescent="0.25">
      <c r="A108" s="20"/>
      <c r="B108" s="20"/>
      <c r="C108" s="87"/>
      <c r="D108" s="39"/>
      <c r="E108" s="88"/>
      <c r="F108" s="89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1:26" ht="15.75" customHeight="1" x14ac:dyDescent="0.25">
      <c r="A109" s="20"/>
      <c r="B109" s="20"/>
      <c r="C109" s="87"/>
      <c r="D109" s="39"/>
      <c r="E109" s="88"/>
      <c r="F109" s="89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1:26" ht="15.75" customHeight="1" x14ac:dyDescent="0.25">
      <c r="A110" s="20"/>
      <c r="B110" s="20"/>
      <c r="C110" s="87"/>
      <c r="D110" s="39"/>
      <c r="E110" s="88"/>
      <c r="F110" s="89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</row>
    <row r="111" spans="1:26" ht="15.75" customHeight="1" x14ac:dyDescent="0.25">
      <c r="A111" s="20"/>
      <c r="B111" s="20"/>
      <c r="C111" s="87"/>
      <c r="D111" s="39"/>
      <c r="E111" s="88"/>
      <c r="F111" s="89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</row>
    <row r="112" spans="1:26" ht="15.75" customHeight="1" x14ac:dyDescent="0.25">
      <c r="A112" s="20"/>
      <c r="B112" s="20"/>
      <c r="C112" s="87"/>
      <c r="D112" s="39"/>
      <c r="E112" s="88"/>
      <c r="F112" s="89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</row>
    <row r="113" spans="1:26" ht="15.75" customHeight="1" x14ac:dyDescent="0.25">
      <c r="A113" s="20"/>
      <c r="B113" s="20"/>
      <c r="C113" s="87"/>
      <c r="D113" s="39"/>
      <c r="E113" s="88"/>
      <c r="F113" s="89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</row>
    <row r="114" spans="1:26" ht="15.75" customHeight="1" x14ac:dyDescent="0.25">
      <c r="A114" s="20"/>
      <c r="B114" s="20"/>
      <c r="C114" s="87"/>
      <c r="D114" s="39"/>
      <c r="E114" s="88"/>
      <c r="F114" s="89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</row>
    <row r="115" spans="1:26" ht="15.75" customHeight="1" x14ac:dyDescent="0.25">
      <c r="A115" s="20"/>
      <c r="B115" s="20"/>
      <c r="C115" s="87"/>
      <c r="D115" s="39"/>
      <c r="E115" s="88"/>
      <c r="F115" s="89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</row>
    <row r="116" spans="1:26" ht="15.75" customHeight="1" x14ac:dyDescent="0.25">
      <c r="A116" s="20"/>
      <c r="B116" s="20"/>
      <c r="C116" s="87"/>
      <c r="D116" s="39"/>
      <c r="E116" s="88"/>
      <c r="F116" s="89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</row>
    <row r="117" spans="1:26" ht="15.75" customHeight="1" x14ac:dyDescent="0.25">
      <c r="A117" s="20"/>
      <c r="B117" s="20"/>
      <c r="C117" s="87"/>
      <c r="D117" s="39"/>
      <c r="E117" s="88"/>
      <c r="F117" s="89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</row>
    <row r="118" spans="1:26" ht="15.75" customHeight="1" x14ac:dyDescent="0.25">
      <c r="A118" s="20"/>
      <c r="B118" s="20"/>
      <c r="C118" s="87"/>
      <c r="D118" s="39"/>
      <c r="E118" s="88"/>
      <c r="F118" s="89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</row>
    <row r="119" spans="1:26" ht="15.75" customHeight="1" x14ac:dyDescent="0.25">
      <c r="A119" s="20"/>
      <c r="B119" s="20"/>
      <c r="C119" s="87"/>
      <c r="D119" s="39"/>
      <c r="E119" s="88"/>
      <c r="F119" s="89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</row>
    <row r="120" spans="1:26" ht="15.75" customHeight="1" x14ac:dyDescent="0.25">
      <c r="A120" s="20"/>
      <c r="B120" s="20"/>
      <c r="C120" s="87"/>
      <c r="D120" s="39"/>
      <c r="E120" s="88"/>
      <c r="F120" s="89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</row>
    <row r="121" spans="1:26" ht="15.75" customHeight="1" x14ac:dyDescent="0.25">
      <c r="A121" s="20"/>
      <c r="B121" s="20"/>
      <c r="C121" s="87"/>
      <c r="D121" s="39"/>
      <c r="E121" s="88"/>
      <c r="F121" s="89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</row>
    <row r="122" spans="1:26" ht="15.75" customHeight="1" x14ac:dyDescent="0.25">
      <c r="A122" s="20"/>
      <c r="B122" s="20"/>
      <c r="C122" s="87"/>
      <c r="D122" s="39"/>
      <c r="E122" s="88"/>
      <c r="F122" s="89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</row>
    <row r="123" spans="1:26" ht="15.75" customHeight="1" x14ac:dyDescent="0.25">
      <c r="A123" s="20"/>
      <c r="B123" s="20"/>
      <c r="C123" s="87"/>
      <c r="D123" s="39"/>
      <c r="E123" s="88"/>
      <c r="F123" s="89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</row>
    <row r="124" spans="1:26" ht="15.75" customHeight="1" x14ac:dyDescent="0.25">
      <c r="A124" s="20"/>
      <c r="B124" s="20"/>
      <c r="C124" s="87"/>
      <c r="D124" s="39"/>
      <c r="E124" s="88"/>
      <c r="F124" s="89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</row>
    <row r="125" spans="1:26" ht="15.75" customHeight="1" x14ac:dyDescent="0.25">
      <c r="A125" s="20"/>
      <c r="B125" s="20"/>
      <c r="C125" s="87"/>
      <c r="D125" s="39"/>
      <c r="E125" s="88"/>
      <c r="F125" s="89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</row>
    <row r="126" spans="1:26" ht="15.75" customHeight="1" x14ac:dyDescent="0.25">
      <c r="A126" s="20"/>
      <c r="B126" s="20"/>
      <c r="C126" s="87"/>
      <c r="D126" s="39"/>
      <c r="E126" s="88"/>
      <c r="F126" s="89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</row>
    <row r="127" spans="1:26" ht="15.75" customHeight="1" x14ac:dyDescent="0.25">
      <c r="A127" s="20"/>
      <c r="B127" s="20"/>
      <c r="C127" s="87"/>
      <c r="D127" s="39"/>
      <c r="E127" s="88"/>
      <c r="F127" s="89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</row>
    <row r="128" spans="1:26" ht="15.75" customHeight="1" x14ac:dyDescent="0.25">
      <c r="A128" s="20"/>
      <c r="B128" s="20"/>
      <c r="C128" s="87"/>
      <c r="D128" s="39"/>
      <c r="E128" s="88"/>
      <c r="F128" s="89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</row>
    <row r="129" spans="1:26" ht="15.75" customHeight="1" x14ac:dyDescent="0.25">
      <c r="A129" s="20"/>
      <c r="B129" s="20"/>
      <c r="C129" s="87"/>
      <c r="D129" s="39"/>
      <c r="E129" s="88"/>
      <c r="F129" s="89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</row>
    <row r="130" spans="1:26" ht="15.75" customHeight="1" x14ac:dyDescent="0.25">
      <c r="A130" s="20"/>
      <c r="B130" s="20"/>
      <c r="C130" s="87"/>
      <c r="D130" s="39"/>
      <c r="E130" s="88"/>
      <c r="F130" s="89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</row>
    <row r="131" spans="1:26" ht="15.75" customHeight="1" x14ac:dyDescent="0.25">
      <c r="A131" s="20"/>
      <c r="B131" s="20"/>
      <c r="C131" s="87"/>
      <c r="D131" s="39"/>
      <c r="E131" s="88"/>
      <c r="F131" s="89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</row>
    <row r="132" spans="1:26" ht="15.75" customHeight="1" x14ac:dyDescent="0.25">
      <c r="A132" s="20"/>
      <c r="B132" s="20"/>
      <c r="C132" s="87"/>
      <c r="D132" s="39"/>
      <c r="E132" s="88"/>
      <c r="F132" s="89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</row>
    <row r="133" spans="1:26" ht="15.75" customHeight="1" x14ac:dyDescent="0.25">
      <c r="A133" s="20"/>
      <c r="B133" s="20"/>
      <c r="C133" s="87"/>
      <c r="D133" s="39"/>
      <c r="E133" s="88"/>
      <c r="F133" s="89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</row>
    <row r="134" spans="1:26" ht="15.75" customHeight="1" x14ac:dyDescent="0.25">
      <c r="A134" s="20"/>
      <c r="B134" s="20"/>
      <c r="C134" s="87"/>
      <c r="D134" s="39"/>
      <c r="E134" s="88"/>
      <c r="F134" s="89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</row>
    <row r="135" spans="1:26" ht="15.75" customHeight="1" x14ac:dyDescent="0.25">
      <c r="A135" s="20"/>
      <c r="B135" s="20"/>
      <c r="C135" s="87"/>
      <c r="D135" s="39"/>
      <c r="E135" s="88"/>
      <c r="F135" s="89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</row>
    <row r="136" spans="1:26" ht="15.75" customHeight="1" x14ac:dyDescent="0.25">
      <c r="A136" s="20"/>
      <c r="B136" s="20"/>
      <c r="C136" s="87"/>
      <c r="D136" s="39"/>
      <c r="E136" s="88"/>
      <c r="F136" s="89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</row>
    <row r="137" spans="1:26" ht="15.75" customHeight="1" x14ac:dyDescent="0.25">
      <c r="A137" s="20"/>
      <c r="B137" s="20"/>
      <c r="C137" s="87"/>
      <c r="D137" s="39"/>
      <c r="E137" s="88"/>
      <c r="F137" s="89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</row>
    <row r="138" spans="1:26" ht="15.75" customHeight="1" x14ac:dyDescent="0.25">
      <c r="A138" s="20"/>
      <c r="B138" s="20"/>
      <c r="C138" s="87"/>
      <c r="D138" s="39"/>
      <c r="E138" s="88"/>
      <c r="F138" s="89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</row>
    <row r="139" spans="1:26" ht="15.75" customHeight="1" x14ac:dyDescent="0.25">
      <c r="A139" s="20"/>
      <c r="B139" s="20"/>
      <c r="C139" s="87"/>
      <c r="D139" s="39"/>
      <c r="E139" s="88"/>
      <c r="F139" s="89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</row>
    <row r="140" spans="1:26" ht="15.75" customHeight="1" x14ac:dyDescent="0.25">
      <c r="A140" s="20"/>
      <c r="B140" s="20"/>
      <c r="C140" s="87"/>
      <c r="D140" s="39"/>
      <c r="E140" s="88"/>
      <c r="F140" s="89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</row>
    <row r="141" spans="1:26" ht="15.75" customHeight="1" x14ac:dyDescent="0.25">
      <c r="A141" s="20"/>
      <c r="B141" s="20"/>
      <c r="C141" s="87"/>
      <c r="D141" s="39"/>
      <c r="E141" s="88"/>
      <c r="F141" s="89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</row>
    <row r="142" spans="1:26" ht="15.75" customHeight="1" x14ac:dyDescent="0.25">
      <c r="A142" s="20"/>
      <c r="B142" s="20"/>
      <c r="C142" s="87"/>
      <c r="D142" s="39"/>
      <c r="E142" s="88"/>
      <c r="F142" s="89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</row>
    <row r="143" spans="1:26" ht="15.75" customHeight="1" x14ac:dyDescent="0.25">
      <c r="A143" s="20"/>
      <c r="B143" s="20"/>
      <c r="C143" s="87"/>
      <c r="D143" s="39"/>
      <c r="E143" s="88"/>
      <c r="F143" s="89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</row>
    <row r="144" spans="1:26" ht="15.75" customHeight="1" x14ac:dyDescent="0.25">
      <c r="A144" s="20"/>
      <c r="B144" s="20"/>
      <c r="C144" s="87"/>
      <c r="D144" s="39"/>
      <c r="E144" s="88"/>
      <c r="F144" s="89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</row>
    <row r="145" spans="1:26" ht="15.75" customHeight="1" x14ac:dyDescent="0.25">
      <c r="A145" s="20"/>
      <c r="B145" s="20"/>
      <c r="C145" s="87"/>
      <c r="D145" s="39"/>
      <c r="E145" s="88"/>
      <c r="F145" s="89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</row>
    <row r="146" spans="1:26" ht="15.75" customHeight="1" x14ac:dyDescent="0.25">
      <c r="A146" s="20"/>
      <c r="B146" s="20"/>
      <c r="C146" s="87"/>
      <c r="D146" s="39"/>
      <c r="E146" s="88"/>
      <c r="F146" s="89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</row>
    <row r="147" spans="1:26" ht="15.75" customHeight="1" x14ac:dyDescent="0.25">
      <c r="A147" s="20"/>
      <c r="B147" s="20"/>
      <c r="C147" s="87"/>
      <c r="D147" s="39"/>
      <c r="E147" s="88"/>
      <c r="F147" s="89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</row>
    <row r="148" spans="1:26" ht="15.75" customHeight="1" x14ac:dyDescent="0.25">
      <c r="A148" s="20"/>
      <c r="B148" s="20"/>
      <c r="C148" s="87"/>
      <c r="D148" s="39"/>
      <c r="E148" s="88"/>
      <c r="F148" s="89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</row>
    <row r="149" spans="1:26" ht="15.75" customHeight="1" x14ac:dyDescent="0.25">
      <c r="A149" s="20"/>
      <c r="B149" s="20"/>
      <c r="C149" s="87"/>
      <c r="D149" s="39"/>
      <c r="E149" s="88"/>
      <c r="F149" s="89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</row>
    <row r="150" spans="1:26" ht="15.75" customHeight="1" x14ac:dyDescent="0.25">
      <c r="A150" s="20"/>
      <c r="B150" s="20"/>
      <c r="C150" s="87"/>
      <c r="D150" s="39"/>
      <c r="E150" s="88"/>
      <c r="F150" s="89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</row>
    <row r="151" spans="1:26" ht="15.75" customHeight="1" x14ac:dyDescent="0.25">
      <c r="A151" s="20"/>
      <c r="B151" s="20"/>
      <c r="C151" s="87"/>
      <c r="D151" s="39"/>
      <c r="E151" s="88"/>
      <c r="F151" s="89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ht="15.75" customHeight="1" x14ac:dyDescent="0.25">
      <c r="A152" s="20"/>
      <c r="B152" s="20"/>
      <c r="C152" s="87"/>
      <c r="D152" s="39"/>
      <c r="E152" s="88"/>
      <c r="F152" s="89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5.75" customHeight="1" x14ac:dyDescent="0.25">
      <c r="A153" s="20"/>
      <c r="B153" s="20"/>
      <c r="C153" s="87"/>
      <c r="D153" s="39"/>
      <c r="E153" s="88"/>
      <c r="F153" s="89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5.75" customHeight="1" x14ac:dyDescent="0.25">
      <c r="A154" s="20"/>
      <c r="B154" s="20"/>
      <c r="C154" s="87"/>
      <c r="D154" s="39"/>
      <c r="E154" s="88"/>
      <c r="F154" s="89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5.75" customHeight="1" x14ac:dyDescent="0.25">
      <c r="A155" s="20"/>
      <c r="B155" s="20"/>
      <c r="C155" s="87"/>
      <c r="D155" s="39"/>
      <c r="E155" s="88"/>
      <c r="F155" s="89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5.75" customHeight="1" x14ac:dyDescent="0.25">
      <c r="A156" s="20"/>
      <c r="B156" s="20"/>
      <c r="C156" s="87"/>
      <c r="D156" s="39"/>
      <c r="E156" s="88"/>
      <c r="F156" s="89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5.75" customHeight="1" x14ac:dyDescent="0.25">
      <c r="A157" s="20"/>
      <c r="B157" s="20"/>
      <c r="C157" s="87"/>
      <c r="D157" s="39"/>
      <c r="E157" s="88"/>
      <c r="F157" s="89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5.75" customHeight="1" x14ac:dyDescent="0.25">
      <c r="A158" s="20"/>
      <c r="B158" s="20"/>
      <c r="C158" s="87"/>
      <c r="D158" s="39"/>
      <c r="E158" s="88"/>
      <c r="F158" s="89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5.75" customHeight="1" x14ac:dyDescent="0.25">
      <c r="A159" s="20"/>
      <c r="B159" s="20"/>
      <c r="C159" s="87"/>
      <c r="D159" s="39"/>
      <c r="E159" s="88"/>
      <c r="F159" s="89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5.75" customHeight="1" x14ac:dyDescent="0.25">
      <c r="A160" s="20"/>
      <c r="B160" s="20"/>
      <c r="C160" s="87"/>
      <c r="D160" s="39"/>
      <c r="E160" s="88"/>
      <c r="F160" s="89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5.75" customHeight="1" x14ac:dyDescent="0.25">
      <c r="A161" s="20"/>
      <c r="B161" s="20"/>
      <c r="C161" s="87"/>
      <c r="D161" s="39"/>
      <c r="E161" s="88"/>
      <c r="F161" s="89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5.75" customHeight="1" x14ac:dyDescent="0.25">
      <c r="A162" s="20"/>
      <c r="B162" s="20"/>
      <c r="C162" s="87"/>
      <c r="D162" s="39"/>
      <c r="E162" s="88"/>
      <c r="F162" s="89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5.75" customHeight="1" x14ac:dyDescent="0.25">
      <c r="A163" s="20"/>
      <c r="B163" s="20"/>
      <c r="C163" s="87"/>
      <c r="D163" s="39"/>
      <c r="E163" s="88"/>
      <c r="F163" s="89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</row>
    <row r="164" spans="1:26" ht="15.75" customHeight="1" x14ac:dyDescent="0.25">
      <c r="A164" s="20"/>
      <c r="B164" s="20"/>
      <c r="C164" s="87"/>
      <c r="D164" s="39"/>
      <c r="E164" s="88"/>
      <c r="F164" s="89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5.75" customHeight="1" x14ac:dyDescent="0.25">
      <c r="A165" s="20"/>
      <c r="B165" s="20"/>
      <c r="C165" s="87"/>
      <c r="D165" s="39"/>
      <c r="E165" s="88"/>
      <c r="F165" s="89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5.75" customHeight="1" x14ac:dyDescent="0.25">
      <c r="A166" s="20"/>
      <c r="B166" s="20"/>
      <c r="C166" s="87"/>
      <c r="D166" s="39"/>
      <c r="E166" s="88"/>
      <c r="F166" s="89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5.75" customHeight="1" x14ac:dyDescent="0.25">
      <c r="A167" s="20"/>
      <c r="B167" s="20"/>
      <c r="C167" s="87"/>
      <c r="D167" s="39"/>
      <c r="E167" s="88"/>
      <c r="F167" s="89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5.75" customHeight="1" x14ac:dyDescent="0.25">
      <c r="A168" s="20"/>
      <c r="B168" s="20"/>
      <c r="C168" s="87"/>
      <c r="D168" s="39"/>
      <c r="E168" s="88"/>
      <c r="F168" s="89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5.75" customHeight="1" x14ac:dyDescent="0.25">
      <c r="A169" s="20"/>
      <c r="B169" s="20"/>
      <c r="C169" s="87"/>
      <c r="D169" s="39"/>
      <c r="E169" s="88"/>
      <c r="F169" s="89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5.75" customHeight="1" x14ac:dyDescent="0.25">
      <c r="A170" s="20"/>
      <c r="B170" s="20"/>
      <c r="C170" s="87"/>
      <c r="D170" s="39"/>
      <c r="E170" s="88"/>
      <c r="F170" s="89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5.75" customHeight="1" x14ac:dyDescent="0.25">
      <c r="A171" s="20"/>
      <c r="B171" s="20"/>
      <c r="C171" s="87"/>
      <c r="D171" s="39"/>
      <c r="E171" s="88"/>
      <c r="F171" s="89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5.75" customHeight="1" x14ac:dyDescent="0.25">
      <c r="A172" s="20"/>
      <c r="B172" s="20"/>
      <c r="C172" s="87"/>
      <c r="D172" s="39"/>
      <c r="E172" s="88"/>
      <c r="F172" s="89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5.75" customHeight="1" x14ac:dyDescent="0.25">
      <c r="A173" s="20"/>
      <c r="B173" s="20"/>
      <c r="C173" s="87"/>
      <c r="D173" s="39"/>
      <c r="E173" s="88"/>
      <c r="F173" s="89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5.75" customHeight="1" x14ac:dyDescent="0.25">
      <c r="A174" s="20"/>
      <c r="B174" s="20"/>
      <c r="C174" s="87"/>
      <c r="D174" s="39"/>
      <c r="E174" s="88"/>
      <c r="F174" s="89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5.75" customHeight="1" x14ac:dyDescent="0.25">
      <c r="A175" s="20"/>
      <c r="B175" s="20"/>
      <c r="C175" s="87"/>
      <c r="D175" s="39"/>
      <c r="E175" s="88"/>
      <c r="F175" s="89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5.75" customHeight="1" x14ac:dyDescent="0.25">
      <c r="A176" s="20"/>
      <c r="B176" s="20"/>
      <c r="C176" s="87"/>
      <c r="D176" s="39"/>
      <c r="E176" s="88"/>
      <c r="F176" s="89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5.75" customHeight="1" x14ac:dyDescent="0.25">
      <c r="A177" s="20"/>
      <c r="B177" s="20"/>
      <c r="C177" s="87"/>
      <c r="D177" s="39"/>
      <c r="E177" s="88"/>
      <c r="F177" s="89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5.75" customHeight="1" x14ac:dyDescent="0.25">
      <c r="A178" s="20"/>
      <c r="B178" s="20"/>
      <c r="C178" s="87"/>
      <c r="D178" s="39"/>
      <c r="E178" s="88"/>
      <c r="F178" s="89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5.75" customHeight="1" x14ac:dyDescent="0.25">
      <c r="A179" s="20"/>
      <c r="B179" s="20"/>
      <c r="C179" s="87"/>
      <c r="D179" s="39"/>
      <c r="E179" s="88"/>
      <c r="F179" s="89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5.75" customHeight="1" x14ac:dyDescent="0.25">
      <c r="A180" s="20"/>
      <c r="B180" s="20"/>
      <c r="C180" s="87"/>
      <c r="D180" s="39"/>
      <c r="E180" s="88"/>
      <c r="F180" s="89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5.75" customHeight="1" x14ac:dyDescent="0.25">
      <c r="A181" s="20"/>
      <c r="B181" s="20"/>
      <c r="C181" s="87"/>
      <c r="D181" s="39"/>
      <c r="E181" s="88"/>
      <c r="F181" s="89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5.75" customHeight="1" x14ac:dyDescent="0.25">
      <c r="A182" s="20"/>
      <c r="B182" s="20"/>
      <c r="C182" s="87"/>
      <c r="D182" s="39"/>
      <c r="E182" s="88"/>
      <c r="F182" s="89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5.75" customHeight="1" x14ac:dyDescent="0.25">
      <c r="A183" s="20"/>
      <c r="B183" s="20"/>
      <c r="C183" s="87"/>
      <c r="D183" s="39"/>
      <c r="E183" s="88"/>
      <c r="F183" s="89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5.75" customHeight="1" x14ac:dyDescent="0.25">
      <c r="A184" s="20"/>
      <c r="B184" s="20"/>
      <c r="C184" s="87"/>
      <c r="D184" s="39"/>
      <c r="E184" s="88"/>
      <c r="F184" s="89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5.75" customHeight="1" x14ac:dyDescent="0.25">
      <c r="A185" s="20"/>
      <c r="B185" s="20"/>
      <c r="C185" s="87"/>
      <c r="D185" s="39"/>
      <c r="E185" s="88"/>
      <c r="F185" s="89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5.75" customHeight="1" x14ac:dyDescent="0.25">
      <c r="A186" s="20"/>
      <c r="B186" s="20"/>
      <c r="C186" s="87"/>
      <c r="D186" s="39"/>
      <c r="E186" s="88"/>
      <c r="F186" s="89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5.75" customHeight="1" x14ac:dyDescent="0.25">
      <c r="A187" s="20"/>
      <c r="B187" s="20"/>
      <c r="C187" s="87"/>
      <c r="D187" s="39"/>
      <c r="E187" s="88"/>
      <c r="F187" s="89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5.75" customHeight="1" x14ac:dyDescent="0.25">
      <c r="A188" s="20"/>
      <c r="B188" s="20"/>
      <c r="C188" s="87"/>
      <c r="D188" s="39"/>
      <c r="E188" s="88"/>
      <c r="F188" s="89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5.75" customHeight="1" x14ac:dyDescent="0.25">
      <c r="A189" s="20"/>
      <c r="B189" s="20"/>
      <c r="C189" s="87"/>
      <c r="D189" s="39"/>
      <c r="E189" s="88"/>
      <c r="F189" s="89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5.75" customHeight="1" x14ac:dyDescent="0.25">
      <c r="A190" s="20"/>
      <c r="B190" s="20"/>
      <c r="C190" s="87"/>
      <c r="D190" s="39"/>
      <c r="E190" s="88"/>
      <c r="F190" s="89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5.75" customHeight="1" x14ac:dyDescent="0.25">
      <c r="A191" s="20"/>
      <c r="B191" s="20"/>
      <c r="C191" s="87"/>
      <c r="D191" s="39"/>
      <c r="E191" s="88"/>
      <c r="F191" s="89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5.75" customHeight="1" x14ac:dyDescent="0.25">
      <c r="A192" s="20"/>
      <c r="B192" s="20"/>
      <c r="C192" s="87"/>
      <c r="D192" s="39"/>
      <c r="E192" s="88"/>
      <c r="F192" s="89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5.75" customHeight="1" x14ac:dyDescent="0.25">
      <c r="A193" s="20"/>
      <c r="B193" s="20"/>
      <c r="C193" s="87"/>
      <c r="D193" s="39"/>
      <c r="E193" s="88"/>
      <c r="F193" s="89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5.75" customHeight="1" x14ac:dyDescent="0.25">
      <c r="A194" s="20"/>
      <c r="B194" s="20"/>
      <c r="C194" s="87"/>
      <c r="D194" s="39"/>
      <c r="E194" s="88"/>
      <c r="F194" s="89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5.75" customHeight="1" x14ac:dyDescent="0.25">
      <c r="A195" s="20"/>
      <c r="B195" s="20"/>
      <c r="C195" s="87"/>
      <c r="D195" s="39"/>
      <c r="E195" s="88"/>
      <c r="F195" s="89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5.75" customHeight="1" x14ac:dyDescent="0.25">
      <c r="A196" s="20"/>
      <c r="B196" s="20"/>
      <c r="C196" s="87"/>
      <c r="D196" s="39"/>
      <c r="E196" s="88"/>
      <c r="F196" s="89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5.75" customHeight="1" x14ac:dyDescent="0.25">
      <c r="A197" s="20"/>
      <c r="B197" s="20"/>
      <c r="C197" s="87"/>
      <c r="D197" s="39"/>
      <c r="E197" s="88"/>
      <c r="F197" s="89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5.75" customHeight="1" x14ac:dyDescent="0.25">
      <c r="A198" s="20"/>
      <c r="B198" s="20"/>
      <c r="C198" s="87"/>
      <c r="D198" s="39"/>
      <c r="E198" s="88"/>
      <c r="F198" s="89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5.75" customHeight="1" x14ac:dyDescent="0.25">
      <c r="A199" s="20"/>
      <c r="B199" s="20"/>
      <c r="C199" s="87"/>
      <c r="D199" s="39"/>
      <c r="E199" s="88"/>
      <c r="F199" s="89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5.75" customHeight="1" x14ac:dyDescent="0.25">
      <c r="A200" s="20"/>
      <c r="B200" s="20"/>
      <c r="C200" s="87"/>
      <c r="D200" s="39"/>
      <c r="E200" s="88"/>
      <c r="F200" s="89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5.75" customHeight="1" x14ac:dyDescent="0.25">
      <c r="A201" s="20"/>
      <c r="B201" s="20"/>
      <c r="C201" s="87"/>
      <c r="D201" s="39"/>
      <c r="E201" s="88"/>
      <c r="F201" s="89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5.75" customHeight="1" x14ac:dyDescent="0.25">
      <c r="A202" s="20"/>
      <c r="B202" s="20"/>
      <c r="C202" s="87"/>
      <c r="D202" s="39"/>
      <c r="E202" s="88"/>
      <c r="F202" s="89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5.75" customHeight="1" x14ac:dyDescent="0.25">
      <c r="A203" s="20"/>
      <c r="B203" s="20"/>
      <c r="C203" s="87"/>
      <c r="D203" s="39"/>
      <c r="E203" s="88"/>
      <c r="F203" s="89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5.75" customHeight="1" x14ac:dyDescent="0.25">
      <c r="A204" s="20"/>
      <c r="B204" s="20"/>
      <c r="C204" s="87"/>
      <c r="D204" s="39"/>
      <c r="E204" s="88"/>
      <c r="F204" s="89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5.75" customHeight="1" x14ac:dyDescent="0.25">
      <c r="A205" s="20"/>
      <c r="B205" s="20"/>
      <c r="C205" s="87"/>
      <c r="D205" s="39"/>
      <c r="E205" s="88"/>
      <c r="F205" s="89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5.75" customHeight="1" x14ac:dyDescent="0.25">
      <c r="A206" s="20"/>
      <c r="B206" s="20"/>
      <c r="C206" s="87"/>
      <c r="D206" s="39"/>
      <c r="E206" s="88"/>
      <c r="F206" s="89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5.75" customHeight="1" x14ac:dyDescent="0.25">
      <c r="A207" s="20"/>
      <c r="B207" s="20"/>
      <c r="C207" s="87"/>
      <c r="D207" s="39"/>
      <c r="E207" s="88"/>
      <c r="F207" s="89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5.75" customHeight="1" x14ac:dyDescent="0.25">
      <c r="A208" s="20"/>
      <c r="B208" s="20"/>
      <c r="C208" s="87"/>
      <c r="D208" s="39"/>
      <c r="E208" s="88"/>
      <c r="F208" s="89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5.75" customHeight="1" x14ac:dyDescent="0.25">
      <c r="A209" s="20"/>
      <c r="B209" s="20"/>
      <c r="C209" s="87"/>
      <c r="D209" s="39"/>
      <c r="E209" s="88"/>
      <c r="F209" s="89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5.75" customHeight="1" x14ac:dyDescent="0.25">
      <c r="A210" s="20"/>
      <c r="B210" s="20"/>
      <c r="C210" s="87"/>
      <c r="D210" s="39"/>
      <c r="E210" s="88"/>
      <c r="F210" s="89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5.75" customHeight="1" x14ac:dyDescent="0.25">
      <c r="A211" s="20"/>
      <c r="B211" s="20"/>
      <c r="C211" s="87"/>
      <c r="D211" s="39"/>
      <c r="E211" s="88"/>
      <c r="F211" s="89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5.75" customHeight="1" x14ac:dyDescent="0.25">
      <c r="A212" s="20"/>
      <c r="B212" s="20"/>
      <c r="C212" s="87"/>
      <c r="D212" s="39"/>
      <c r="E212" s="88"/>
      <c r="F212" s="89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5.75" customHeight="1" x14ac:dyDescent="0.25">
      <c r="A213" s="20"/>
      <c r="B213" s="20"/>
      <c r="C213" s="87"/>
      <c r="D213" s="39"/>
      <c r="E213" s="88"/>
      <c r="F213" s="89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5.75" customHeight="1" x14ac:dyDescent="0.25">
      <c r="A214" s="20"/>
      <c r="B214" s="20"/>
      <c r="C214" s="87"/>
      <c r="D214" s="39"/>
      <c r="E214" s="88"/>
      <c r="F214" s="89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5.75" customHeight="1" x14ac:dyDescent="0.25">
      <c r="A215" s="20"/>
      <c r="B215" s="20"/>
      <c r="C215" s="87"/>
      <c r="D215" s="39"/>
      <c r="E215" s="88"/>
      <c r="F215" s="89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5.75" customHeight="1" x14ac:dyDescent="0.25">
      <c r="A216" s="20"/>
      <c r="B216" s="20"/>
      <c r="C216" s="87"/>
      <c r="D216" s="39"/>
      <c r="E216" s="88"/>
      <c r="F216" s="89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5.75" customHeight="1" x14ac:dyDescent="0.25">
      <c r="A217" s="20"/>
      <c r="B217" s="20"/>
      <c r="C217" s="87"/>
      <c r="D217" s="39"/>
      <c r="E217" s="88"/>
      <c r="F217" s="89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5.75" customHeight="1" x14ac:dyDescent="0.25">
      <c r="A218" s="20"/>
      <c r="B218" s="20"/>
      <c r="C218" s="87"/>
      <c r="D218" s="39"/>
      <c r="E218" s="88"/>
      <c r="F218" s="89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5.75" customHeight="1" x14ac:dyDescent="0.25">
      <c r="A219" s="20"/>
      <c r="B219" s="20"/>
      <c r="C219" s="87"/>
      <c r="D219" s="39"/>
      <c r="E219" s="88"/>
      <c r="F219" s="89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5.75" customHeight="1" x14ac:dyDescent="0.25">
      <c r="A220" s="20"/>
      <c r="B220" s="20"/>
      <c r="C220" s="87"/>
      <c r="D220" s="39"/>
      <c r="E220" s="88"/>
      <c r="F220" s="89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5.75" customHeight="1" x14ac:dyDescent="0.25">
      <c r="A221" s="20"/>
      <c r="B221" s="20"/>
      <c r="C221" s="87"/>
      <c r="D221" s="39"/>
      <c r="E221" s="88"/>
      <c r="F221" s="89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5.75" customHeight="1" x14ac:dyDescent="0.25">
      <c r="A222" s="20"/>
      <c r="B222" s="20"/>
      <c r="C222" s="87"/>
      <c r="D222" s="39"/>
      <c r="E222" s="88"/>
      <c r="F222" s="89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5.75" customHeight="1" x14ac:dyDescent="0.25">
      <c r="A223" s="20"/>
      <c r="B223" s="20"/>
      <c r="C223" s="87"/>
      <c r="D223" s="39"/>
      <c r="E223" s="88"/>
      <c r="F223" s="89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5.75" customHeight="1" x14ac:dyDescent="0.25">
      <c r="A224" s="20"/>
      <c r="B224" s="20"/>
      <c r="C224" s="87"/>
      <c r="D224" s="39"/>
      <c r="E224" s="88"/>
      <c r="F224" s="89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5.75" customHeight="1" x14ac:dyDescent="0.25">
      <c r="A225" s="20"/>
      <c r="B225" s="20"/>
      <c r="C225" s="87"/>
      <c r="D225" s="39"/>
      <c r="E225" s="88"/>
      <c r="F225" s="89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5.75" customHeight="1" x14ac:dyDescent="0.25">
      <c r="A226" s="20"/>
      <c r="B226" s="20"/>
      <c r="C226" s="87"/>
      <c r="D226" s="39"/>
      <c r="E226" s="88"/>
      <c r="F226" s="89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5.75" customHeight="1" x14ac:dyDescent="0.25">
      <c r="A227" s="20"/>
      <c r="B227" s="20"/>
      <c r="C227" s="87"/>
      <c r="D227" s="39"/>
      <c r="E227" s="88"/>
      <c r="F227" s="89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5.75" customHeight="1" x14ac:dyDescent="0.25">
      <c r="A228" s="20"/>
      <c r="B228" s="20"/>
      <c r="C228" s="87"/>
      <c r="D228" s="39"/>
      <c r="E228" s="88"/>
      <c r="F228" s="89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5.75" customHeight="1" x14ac:dyDescent="0.25">
      <c r="A229" s="20"/>
      <c r="B229" s="20"/>
      <c r="C229" s="87"/>
      <c r="D229" s="39"/>
      <c r="E229" s="88"/>
      <c r="F229" s="89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5.75" customHeight="1" x14ac:dyDescent="0.25">
      <c r="A230" s="20"/>
      <c r="B230" s="20"/>
      <c r="C230" s="87"/>
      <c r="D230" s="39"/>
      <c r="E230" s="88"/>
      <c r="F230" s="89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5.75" customHeight="1" x14ac:dyDescent="0.25">
      <c r="A231" s="20"/>
      <c r="B231" s="20"/>
      <c r="C231" s="87"/>
      <c r="D231" s="39"/>
      <c r="E231" s="88"/>
      <c r="F231" s="89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5.75" customHeight="1" x14ac:dyDescent="0.25">
      <c r="A232" s="20"/>
      <c r="B232" s="20"/>
      <c r="C232" s="87"/>
      <c r="D232" s="39"/>
      <c r="E232" s="88"/>
      <c r="F232" s="89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5.75" customHeight="1" x14ac:dyDescent="0.25">
      <c r="A233" s="20"/>
      <c r="B233" s="20"/>
      <c r="C233" s="87"/>
      <c r="D233" s="39"/>
      <c r="E233" s="88"/>
      <c r="F233" s="89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5.75" customHeight="1" x14ac:dyDescent="0.25">
      <c r="A234" s="20"/>
      <c r="B234" s="20"/>
      <c r="C234" s="87"/>
      <c r="D234" s="39"/>
      <c r="E234" s="88"/>
      <c r="F234" s="89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5.75" customHeight="1" x14ac:dyDescent="0.25">
      <c r="A235" s="20"/>
      <c r="B235" s="20"/>
      <c r="C235" s="87"/>
      <c r="D235" s="39"/>
      <c r="E235" s="88"/>
      <c r="F235" s="89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5.75" customHeight="1" x14ac:dyDescent="0.25">
      <c r="A236" s="20"/>
      <c r="B236" s="20"/>
      <c r="C236" s="87"/>
      <c r="D236" s="39"/>
      <c r="E236" s="88"/>
      <c r="F236" s="89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5.75" customHeight="1" x14ac:dyDescent="0.25">
      <c r="A237" s="20"/>
      <c r="B237" s="20"/>
      <c r="C237" s="87"/>
      <c r="D237" s="39"/>
      <c r="E237" s="88"/>
      <c r="F237" s="89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5.75" customHeight="1" x14ac:dyDescent="0.25">
      <c r="A238" s="20"/>
      <c r="B238" s="20"/>
      <c r="C238" s="87"/>
      <c r="D238" s="39"/>
      <c r="E238" s="88"/>
      <c r="F238" s="89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5.75" customHeight="1" x14ac:dyDescent="0.25">
      <c r="A239" s="20"/>
      <c r="B239" s="20"/>
      <c r="C239" s="87"/>
      <c r="D239" s="39"/>
      <c r="E239" s="88"/>
      <c r="F239" s="89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5.75" customHeight="1" x14ac:dyDescent="0.25">
      <c r="A240" s="20"/>
      <c r="B240" s="20"/>
      <c r="C240" s="87"/>
      <c r="D240" s="39"/>
      <c r="E240" s="88"/>
      <c r="F240" s="89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5.75" customHeight="1" x14ac:dyDescent="0.25">
      <c r="A241" s="20"/>
      <c r="B241" s="20"/>
      <c r="C241" s="87"/>
      <c r="D241" s="39"/>
      <c r="E241" s="88"/>
      <c r="F241" s="89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5.75" customHeight="1" x14ac:dyDescent="0.25">
      <c r="A242" s="20"/>
      <c r="B242" s="20"/>
      <c r="C242" s="87"/>
      <c r="D242" s="39"/>
      <c r="E242" s="88"/>
      <c r="F242" s="89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5.75" customHeight="1" x14ac:dyDescent="0.25">
      <c r="A243" s="20"/>
      <c r="B243" s="20"/>
      <c r="C243" s="87"/>
      <c r="D243" s="39"/>
      <c r="E243" s="88"/>
      <c r="F243" s="89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5.75" customHeight="1" x14ac:dyDescent="0.25">
      <c r="A244" s="20"/>
      <c r="B244" s="20"/>
      <c r="C244" s="87"/>
      <c r="D244" s="39"/>
      <c r="E244" s="88"/>
      <c r="F244" s="89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5.75" customHeight="1" x14ac:dyDescent="0.25">
      <c r="A245" s="20"/>
      <c r="B245" s="20"/>
      <c r="C245" s="87"/>
      <c r="D245" s="39"/>
      <c r="E245" s="88"/>
      <c r="F245" s="89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5.75" customHeight="1" x14ac:dyDescent="0.25">
      <c r="A246" s="20"/>
      <c r="B246" s="20"/>
      <c r="C246" s="87"/>
      <c r="D246" s="39"/>
      <c r="E246" s="88"/>
      <c r="F246" s="89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5.75" customHeight="1" x14ac:dyDescent="0.25">
      <c r="A247" s="20"/>
      <c r="B247" s="20"/>
      <c r="C247" s="87"/>
      <c r="D247" s="39"/>
      <c r="E247" s="88"/>
      <c r="F247" s="89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5.75" customHeight="1" x14ac:dyDescent="0.25">
      <c r="A248" s="20"/>
      <c r="B248" s="20"/>
      <c r="C248" s="87"/>
      <c r="D248" s="39"/>
      <c r="E248" s="88"/>
      <c r="F248" s="89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5.75" customHeight="1" x14ac:dyDescent="0.25">
      <c r="A249" s="20"/>
      <c r="B249" s="20"/>
      <c r="C249" s="87"/>
      <c r="D249" s="39"/>
      <c r="E249" s="88"/>
      <c r="F249" s="89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5.75" customHeight="1" x14ac:dyDescent="0.25">
      <c r="A250" s="20"/>
      <c r="B250" s="20"/>
      <c r="C250" s="87"/>
      <c r="D250" s="39"/>
      <c r="E250" s="88"/>
      <c r="F250" s="89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5.75" customHeight="1" x14ac:dyDescent="0.25">
      <c r="A251" s="20"/>
      <c r="B251" s="20"/>
      <c r="C251" s="87"/>
      <c r="D251" s="39"/>
      <c r="E251" s="88"/>
      <c r="F251" s="89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5.75" customHeight="1" x14ac:dyDescent="0.25">
      <c r="A252" s="20"/>
      <c r="B252" s="20"/>
      <c r="C252" s="87"/>
      <c r="D252" s="39"/>
      <c r="E252" s="88"/>
      <c r="F252" s="89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5.75" customHeight="1" x14ac:dyDescent="0.25">
      <c r="A253" s="20"/>
      <c r="B253" s="20"/>
      <c r="C253" s="87"/>
      <c r="D253" s="39"/>
      <c r="E253" s="88"/>
      <c r="F253" s="89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5.75" customHeight="1" x14ac:dyDescent="0.25">
      <c r="A254" s="20"/>
      <c r="B254" s="20"/>
      <c r="C254" s="87"/>
      <c r="D254" s="39"/>
      <c r="E254" s="88"/>
      <c r="F254" s="89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5.75" customHeight="1" x14ac:dyDescent="0.25">
      <c r="A255" s="20"/>
      <c r="B255" s="20"/>
      <c r="C255" s="87"/>
      <c r="D255" s="39"/>
      <c r="E255" s="88"/>
      <c r="F255" s="89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5.75" customHeight="1" x14ac:dyDescent="0.25">
      <c r="A256" s="20"/>
      <c r="B256" s="20"/>
      <c r="C256" s="87"/>
      <c r="D256" s="39"/>
      <c r="E256" s="88"/>
      <c r="F256" s="89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5.75" customHeight="1" x14ac:dyDescent="0.25">
      <c r="A257" s="20"/>
      <c r="B257" s="20"/>
      <c r="C257" s="87"/>
      <c r="D257" s="39"/>
      <c r="E257" s="88"/>
      <c r="F257" s="89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5.75" customHeight="1" x14ac:dyDescent="0.25">
      <c r="A258" s="20"/>
      <c r="B258" s="20"/>
      <c r="C258" s="87"/>
      <c r="D258" s="39"/>
      <c r="E258" s="88"/>
      <c r="F258" s="89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5.75" customHeight="1" x14ac:dyDescent="0.25">
      <c r="A259" s="20"/>
      <c r="B259" s="20"/>
      <c r="C259" s="87"/>
      <c r="D259" s="39"/>
      <c r="E259" s="88"/>
      <c r="F259" s="89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5.75" customHeight="1" x14ac:dyDescent="0.25">
      <c r="A260" s="20"/>
      <c r="B260" s="20"/>
      <c r="C260" s="87"/>
      <c r="D260" s="39"/>
      <c r="E260" s="88"/>
      <c r="F260" s="89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5.75" customHeight="1" x14ac:dyDescent="0.25">
      <c r="A261" s="20"/>
      <c r="B261" s="20"/>
      <c r="C261" s="87"/>
      <c r="D261" s="39"/>
      <c r="E261" s="88"/>
      <c r="F261" s="89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5.75" customHeight="1" x14ac:dyDescent="0.25">
      <c r="A262" s="20"/>
      <c r="B262" s="20"/>
      <c r="C262" s="87"/>
      <c r="D262" s="39"/>
      <c r="E262" s="88"/>
      <c r="F262" s="89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5.75" customHeight="1" x14ac:dyDescent="0.25">
      <c r="A263" s="20"/>
      <c r="B263" s="20"/>
      <c r="C263" s="87"/>
      <c r="D263" s="39"/>
      <c r="E263" s="88"/>
      <c r="F263" s="89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5.75" customHeight="1" x14ac:dyDescent="0.25">
      <c r="A264" s="20"/>
      <c r="B264" s="20"/>
      <c r="C264" s="87"/>
      <c r="D264" s="39"/>
      <c r="E264" s="88"/>
      <c r="F264" s="89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5.75" customHeight="1" x14ac:dyDescent="0.25">
      <c r="A265" s="20"/>
      <c r="B265" s="20"/>
      <c r="C265" s="87"/>
      <c r="D265" s="39"/>
      <c r="E265" s="88"/>
      <c r="F265" s="89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5.75" customHeight="1" x14ac:dyDescent="0.25">
      <c r="A266" s="20"/>
      <c r="B266" s="20"/>
      <c r="C266" s="87"/>
      <c r="D266" s="39"/>
      <c r="E266" s="88"/>
      <c r="F266" s="89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5.75" customHeight="1" x14ac:dyDescent="0.25">
      <c r="A267" s="20"/>
      <c r="B267" s="20"/>
      <c r="C267" s="87"/>
      <c r="D267" s="39"/>
      <c r="E267" s="88"/>
      <c r="F267" s="89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5.75" customHeight="1" x14ac:dyDescent="0.25">
      <c r="A268" s="20"/>
      <c r="B268" s="20"/>
      <c r="C268" s="87"/>
      <c r="D268" s="39"/>
      <c r="E268" s="88"/>
      <c r="F268" s="89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5.75" customHeight="1" x14ac:dyDescent="0.25">
      <c r="A269" s="20"/>
      <c r="B269" s="20"/>
      <c r="C269" s="87"/>
      <c r="D269" s="39"/>
      <c r="E269" s="88"/>
      <c r="F269" s="89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5.75" customHeight="1" x14ac:dyDescent="0.25">
      <c r="A270" s="20"/>
      <c r="B270" s="20"/>
      <c r="C270" s="87"/>
      <c r="D270" s="39"/>
      <c r="E270" s="88"/>
      <c r="F270" s="89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5.75" customHeight="1" x14ac:dyDescent="0.25">
      <c r="A271" s="20"/>
      <c r="B271" s="20"/>
      <c r="C271" s="87"/>
      <c r="D271" s="39"/>
      <c r="E271" s="88"/>
      <c r="F271" s="89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5.75" customHeight="1" x14ac:dyDescent="0.25">
      <c r="A272" s="20"/>
      <c r="B272" s="20"/>
      <c r="C272" s="87"/>
      <c r="D272" s="39"/>
      <c r="E272" s="88"/>
      <c r="F272" s="89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5.75" customHeight="1" x14ac:dyDescent="0.25">
      <c r="A273" s="20"/>
      <c r="B273" s="20"/>
      <c r="C273" s="87"/>
      <c r="D273" s="39"/>
      <c r="E273" s="88"/>
      <c r="F273" s="89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5.75" customHeight="1" x14ac:dyDescent="0.25">
      <c r="A274" s="20"/>
      <c r="B274" s="20"/>
      <c r="C274" s="87"/>
      <c r="D274" s="39"/>
      <c r="E274" s="88"/>
      <c r="F274" s="89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5.75" customHeight="1" x14ac:dyDescent="0.25">
      <c r="A275" s="20"/>
      <c r="B275" s="20"/>
      <c r="C275" s="87"/>
      <c r="D275" s="39"/>
      <c r="E275" s="88"/>
      <c r="F275" s="89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5.75" customHeight="1" x14ac:dyDescent="0.25">
      <c r="A276" s="20"/>
      <c r="B276" s="20"/>
      <c r="C276" s="87"/>
      <c r="D276" s="39"/>
      <c r="E276" s="88"/>
      <c r="F276" s="89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5.75" customHeight="1" x14ac:dyDescent="0.25">
      <c r="A277" s="20"/>
      <c r="B277" s="20"/>
      <c r="C277" s="87"/>
      <c r="D277" s="39"/>
      <c r="E277" s="88"/>
      <c r="F277" s="89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5.75" customHeight="1" x14ac:dyDescent="0.25">
      <c r="A278" s="20"/>
      <c r="B278" s="20"/>
      <c r="C278" s="87"/>
      <c r="D278" s="39"/>
      <c r="E278" s="88"/>
      <c r="F278" s="89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5.75" customHeight="1" x14ac:dyDescent="0.25">
      <c r="A279" s="20"/>
      <c r="B279" s="20"/>
      <c r="C279" s="87"/>
      <c r="D279" s="39"/>
      <c r="E279" s="88"/>
      <c r="F279" s="89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5.75" customHeight="1" x14ac:dyDescent="0.25">
      <c r="A280" s="20"/>
      <c r="B280" s="20"/>
      <c r="C280" s="87"/>
      <c r="D280" s="39"/>
      <c r="E280" s="88"/>
      <c r="F280" s="89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5.75" customHeight="1" x14ac:dyDescent="0.25">
      <c r="A281" s="20"/>
      <c r="B281" s="20"/>
      <c r="C281" s="87"/>
      <c r="D281" s="39"/>
      <c r="E281" s="88"/>
      <c r="F281" s="89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5.75" customHeight="1" x14ac:dyDescent="0.25">
      <c r="A282" s="20"/>
      <c r="B282" s="20"/>
      <c r="C282" s="87"/>
      <c r="D282" s="39"/>
      <c r="E282" s="88"/>
      <c r="F282" s="89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5.75" customHeight="1" x14ac:dyDescent="0.25">
      <c r="A283" s="20"/>
      <c r="B283" s="20"/>
      <c r="C283" s="87"/>
      <c r="D283" s="39"/>
      <c r="E283" s="88"/>
      <c r="F283" s="89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5.75" customHeight="1" x14ac:dyDescent="0.25">
      <c r="A284" s="20"/>
      <c r="B284" s="20"/>
      <c r="C284" s="87"/>
      <c r="D284" s="39"/>
      <c r="E284" s="88"/>
      <c r="F284" s="89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5.75" customHeight="1" x14ac:dyDescent="0.25">
      <c r="A285" s="20"/>
      <c r="B285" s="20"/>
      <c r="C285" s="87"/>
      <c r="D285" s="39"/>
      <c r="E285" s="88"/>
      <c r="F285" s="89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5.75" customHeight="1" x14ac:dyDescent="0.25">
      <c r="A286" s="20"/>
      <c r="B286" s="20"/>
      <c r="C286" s="87"/>
      <c r="D286" s="39"/>
      <c r="E286" s="88"/>
      <c r="F286" s="89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5.75" customHeight="1" x14ac:dyDescent="0.25">
      <c r="A287" s="20"/>
      <c r="B287" s="20"/>
      <c r="C287" s="87"/>
      <c r="D287" s="39"/>
      <c r="E287" s="88"/>
      <c r="F287" s="89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5.75" customHeight="1" x14ac:dyDescent="0.25">
      <c r="A288" s="20"/>
      <c r="B288" s="20"/>
      <c r="C288" s="87"/>
      <c r="D288" s="39"/>
      <c r="E288" s="88"/>
      <c r="F288" s="89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5.75" customHeight="1" x14ac:dyDescent="0.25">
      <c r="A289" s="20"/>
      <c r="B289" s="20"/>
      <c r="C289" s="87"/>
      <c r="D289" s="39"/>
      <c r="E289" s="88"/>
      <c r="F289" s="89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5.75" customHeight="1" x14ac:dyDescent="0.25">
      <c r="A290" s="20"/>
      <c r="B290" s="20"/>
      <c r="C290" s="87"/>
      <c r="D290" s="39"/>
      <c r="E290" s="88"/>
      <c r="F290" s="89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5.75" customHeight="1" x14ac:dyDescent="0.25">
      <c r="A291" s="20"/>
      <c r="B291" s="20"/>
      <c r="C291" s="87"/>
      <c r="D291" s="39"/>
      <c r="E291" s="88"/>
      <c r="F291" s="89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5.75" customHeight="1" x14ac:dyDescent="0.25">
      <c r="A292" s="20"/>
      <c r="B292" s="20"/>
      <c r="C292" s="87"/>
      <c r="D292" s="39"/>
      <c r="E292" s="88"/>
      <c r="F292" s="89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5.75" customHeight="1" x14ac:dyDescent="0.25">
      <c r="A293" s="20"/>
      <c r="B293" s="20"/>
      <c r="C293" s="87"/>
      <c r="D293" s="39"/>
      <c r="E293" s="88"/>
      <c r="F293" s="89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5.75" customHeight="1" x14ac:dyDescent="0.25">
      <c r="A294" s="20"/>
      <c r="B294" s="20"/>
      <c r="C294" s="87"/>
      <c r="D294" s="39"/>
      <c r="E294" s="88"/>
      <c r="F294" s="89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5.75" customHeight="1" x14ac:dyDescent="0.25">
      <c r="A295" s="20"/>
      <c r="B295" s="20"/>
      <c r="C295" s="87"/>
      <c r="D295" s="39"/>
      <c r="E295" s="88"/>
      <c r="F295" s="89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5.75" customHeight="1" x14ac:dyDescent="0.25">
      <c r="A296" s="20"/>
      <c r="B296" s="20"/>
      <c r="C296" s="87"/>
      <c r="D296" s="39"/>
      <c r="E296" s="88"/>
      <c r="F296" s="89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5.75" customHeight="1" x14ac:dyDescent="0.25">
      <c r="A297" s="20"/>
      <c r="B297" s="20"/>
      <c r="C297" s="87"/>
      <c r="D297" s="39"/>
      <c r="E297" s="88"/>
      <c r="F297" s="89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5.75" customHeight="1" x14ac:dyDescent="0.25">
      <c r="A298" s="20"/>
      <c r="B298" s="20"/>
      <c r="C298" s="87"/>
      <c r="D298" s="39"/>
      <c r="E298" s="88"/>
      <c r="F298" s="89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5.75" customHeight="1" x14ac:dyDescent="0.25">
      <c r="A299" s="20"/>
      <c r="B299" s="20"/>
      <c r="C299" s="87"/>
      <c r="D299" s="39"/>
      <c r="E299" s="88"/>
      <c r="F299" s="89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5.75" customHeight="1" x14ac:dyDescent="0.25">
      <c r="A300" s="20"/>
      <c r="B300" s="20"/>
      <c r="C300" s="87"/>
      <c r="D300" s="39"/>
      <c r="E300" s="88"/>
      <c r="F300" s="89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5.75" customHeight="1" x14ac:dyDescent="0.25">
      <c r="A301" s="20"/>
      <c r="B301" s="20"/>
      <c r="C301" s="87"/>
      <c r="D301" s="39"/>
      <c r="E301" s="88"/>
      <c r="F301" s="89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5.75" customHeight="1" x14ac:dyDescent="0.25">
      <c r="A302" s="20"/>
      <c r="B302" s="20"/>
      <c r="C302" s="87"/>
      <c r="D302" s="39"/>
      <c r="E302" s="88"/>
      <c r="F302" s="89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5.75" customHeight="1" x14ac:dyDescent="0.25">
      <c r="A303" s="20"/>
      <c r="B303" s="20"/>
      <c r="C303" s="87"/>
      <c r="D303" s="39"/>
      <c r="E303" s="88"/>
      <c r="F303" s="89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5.75" customHeight="1" x14ac:dyDescent="0.25">
      <c r="A304" s="20"/>
      <c r="B304" s="20"/>
      <c r="C304" s="87"/>
      <c r="D304" s="39"/>
      <c r="E304" s="88"/>
      <c r="F304" s="89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5.75" customHeight="1" x14ac:dyDescent="0.25">
      <c r="A305" s="20"/>
      <c r="B305" s="20"/>
      <c r="C305" s="87"/>
      <c r="D305" s="39"/>
      <c r="E305" s="88"/>
      <c r="F305" s="89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5.75" customHeight="1" x14ac:dyDescent="0.25">
      <c r="A306" s="20"/>
      <c r="B306" s="20"/>
      <c r="C306" s="87"/>
      <c r="D306" s="39"/>
      <c r="E306" s="88"/>
      <c r="F306" s="89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5.75" customHeight="1" x14ac:dyDescent="0.25">
      <c r="A307" s="20"/>
      <c r="B307" s="20"/>
      <c r="C307" s="87"/>
      <c r="D307" s="39"/>
      <c r="E307" s="88"/>
      <c r="F307" s="89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5.75" customHeight="1" x14ac:dyDescent="0.25">
      <c r="A308" s="20"/>
      <c r="B308" s="20"/>
      <c r="C308" s="87"/>
      <c r="D308" s="39"/>
      <c r="E308" s="88"/>
      <c r="F308" s="89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5.75" customHeight="1" x14ac:dyDescent="0.25">
      <c r="A309" s="20"/>
      <c r="B309" s="20"/>
      <c r="C309" s="87"/>
      <c r="D309" s="39"/>
      <c r="E309" s="88"/>
      <c r="F309" s="89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5.75" customHeight="1" x14ac:dyDescent="0.25">
      <c r="A310" s="20"/>
      <c r="B310" s="20"/>
      <c r="C310" s="87"/>
      <c r="D310" s="39"/>
      <c r="E310" s="88"/>
      <c r="F310" s="89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5.75" customHeight="1" x14ac:dyDescent="0.25">
      <c r="A311" s="20"/>
      <c r="B311" s="20"/>
      <c r="C311" s="87"/>
      <c r="D311" s="39"/>
      <c r="E311" s="88"/>
      <c r="F311" s="89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5.75" customHeight="1" x14ac:dyDescent="0.25">
      <c r="A312" s="20"/>
      <c r="B312" s="20"/>
      <c r="C312" s="87"/>
      <c r="D312" s="39"/>
      <c r="E312" s="88"/>
      <c r="F312" s="89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5.75" customHeight="1" x14ac:dyDescent="0.25">
      <c r="A313" s="20"/>
      <c r="B313" s="20"/>
      <c r="C313" s="87"/>
      <c r="D313" s="39"/>
      <c r="E313" s="88"/>
      <c r="F313" s="89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5.75" customHeight="1" x14ac:dyDescent="0.25">
      <c r="A314" s="20"/>
      <c r="B314" s="20"/>
      <c r="C314" s="87"/>
      <c r="D314" s="39"/>
      <c r="E314" s="88"/>
      <c r="F314" s="89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5.75" customHeight="1" x14ac:dyDescent="0.25">
      <c r="A315" s="20"/>
      <c r="B315" s="20"/>
      <c r="C315" s="87"/>
      <c r="D315" s="39"/>
      <c r="E315" s="88"/>
      <c r="F315" s="89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5.75" customHeight="1" x14ac:dyDescent="0.25">
      <c r="A316" s="20"/>
      <c r="B316" s="20"/>
      <c r="C316" s="87"/>
      <c r="D316" s="39"/>
      <c r="E316" s="88"/>
      <c r="F316" s="89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5.75" customHeight="1" x14ac:dyDescent="0.25">
      <c r="A317" s="20"/>
      <c r="B317" s="20"/>
      <c r="C317" s="87"/>
      <c r="D317" s="39"/>
      <c r="E317" s="88"/>
      <c r="F317" s="89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5.75" customHeight="1" x14ac:dyDescent="0.25">
      <c r="A318" s="20"/>
      <c r="B318" s="20"/>
      <c r="C318" s="87"/>
      <c r="D318" s="39"/>
      <c r="E318" s="88"/>
      <c r="F318" s="89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5.75" customHeight="1" x14ac:dyDescent="0.25">
      <c r="A319" s="20"/>
      <c r="B319" s="20"/>
      <c r="C319" s="87"/>
      <c r="D319" s="39"/>
      <c r="E319" s="88"/>
      <c r="F319" s="89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5.75" customHeight="1" x14ac:dyDescent="0.25">
      <c r="A320" s="20"/>
      <c r="B320" s="20"/>
      <c r="C320" s="87"/>
      <c r="D320" s="39"/>
      <c r="E320" s="88"/>
      <c r="F320" s="89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5.75" customHeight="1" x14ac:dyDescent="0.25">
      <c r="A321" s="20"/>
      <c r="B321" s="20"/>
      <c r="C321" s="87"/>
      <c r="D321" s="39"/>
      <c r="E321" s="88"/>
      <c r="F321" s="89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5.75" customHeight="1" x14ac:dyDescent="0.25">
      <c r="A322" s="20"/>
      <c r="B322" s="20"/>
      <c r="C322" s="87"/>
      <c r="D322" s="39"/>
      <c r="E322" s="88"/>
      <c r="F322" s="89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5.75" customHeight="1" x14ac:dyDescent="0.25">
      <c r="A323" s="20"/>
      <c r="B323" s="20"/>
      <c r="C323" s="87"/>
      <c r="D323" s="39"/>
      <c r="E323" s="88"/>
      <c r="F323" s="89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5.75" customHeight="1" x14ac:dyDescent="0.25">
      <c r="A324" s="20"/>
      <c r="B324" s="20"/>
      <c r="C324" s="87"/>
      <c r="D324" s="39"/>
      <c r="E324" s="88"/>
      <c r="F324" s="89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5.75" customHeight="1" x14ac:dyDescent="0.25">
      <c r="A325" s="20"/>
      <c r="B325" s="20"/>
      <c r="C325" s="87"/>
      <c r="D325" s="39"/>
      <c r="E325" s="88"/>
      <c r="F325" s="89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5.75" customHeight="1" x14ac:dyDescent="0.25">
      <c r="A326" s="20"/>
      <c r="B326" s="20"/>
      <c r="C326" s="87"/>
      <c r="D326" s="39"/>
      <c r="E326" s="88"/>
      <c r="F326" s="89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5.75" customHeight="1" x14ac:dyDescent="0.25">
      <c r="A327" s="20"/>
      <c r="B327" s="20"/>
      <c r="C327" s="87"/>
      <c r="D327" s="39"/>
      <c r="E327" s="88"/>
      <c r="F327" s="89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5.75" customHeight="1" x14ac:dyDescent="0.25">
      <c r="A328" s="20"/>
      <c r="B328" s="20"/>
      <c r="C328" s="87"/>
      <c r="D328" s="39"/>
      <c r="E328" s="88"/>
      <c r="F328" s="89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5.75" customHeight="1" x14ac:dyDescent="0.25">
      <c r="A329" s="20"/>
      <c r="B329" s="20"/>
      <c r="C329" s="87"/>
      <c r="D329" s="39"/>
      <c r="E329" s="88"/>
      <c r="F329" s="89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5.75" customHeight="1" x14ac:dyDescent="0.25">
      <c r="A330" s="20"/>
      <c r="B330" s="20"/>
      <c r="C330" s="87"/>
      <c r="D330" s="39"/>
      <c r="E330" s="88"/>
      <c r="F330" s="89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5.75" customHeight="1" x14ac:dyDescent="0.25">
      <c r="A331" s="20"/>
      <c r="B331" s="20"/>
      <c r="C331" s="87"/>
      <c r="D331" s="39"/>
      <c r="E331" s="88"/>
      <c r="F331" s="89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5.75" customHeight="1" x14ac:dyDescent="0.25">
      <c r="A332" s="20"/>
      <c r="B332" s="20"/>
      <c r="C332" s="87"/>
      <c r="D332" s="39"/>
      <c r="E332" s="88"/>
      <c r="F332" s="89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5.75" customHeight="1" x14ac:dyDescent="0.25">
      <c r="A333" s="20"/>
      <c r="B333" s="20"/>
      <c r="C333" s="87"/>
      <c r="D333" s="39"/>
      <c r="E333" s="88"/>
      <c r="F333" s="89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5.75" customHeight="1" x14ac:dyDescent="0.25">
      <c r="A334" s="20"/>
      <c r="B334" s="20"/>
      <c r="C334" s="87"/>
      <c r="D334" s="39"/>
      <c r="E334" s="88"/>
      <c r="F334" s="89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5.75" customHeight="1" x14ac:dyDescent="0.25">
      <c r="A335" s="20"/>
      <c r="B335" s="20"/>
      <c r="C335" s="87"/>
      <c r="D335" s="39"/>
      <c r="E335" s="88"/>
      <c r="F335" s="89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5.75" customHeight="1" x14ac:dyDescent="0.25">
      <c r="A336" s="20"/>
      <c r="B336" s="20"/>
      <c r="C336" s="87"/>
      <c r="D336" s="39"/>
      <c r="E336" s="88"/>
      <c r="F336" s="89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5.75" customHeight="1" x14ac:dyDescent="0.25">
      <c r="A337" s="20"/>
      <c r="B337" s="20"/>
      <c r="C337" s="87"/>
      <c r="D337" s="39"/>
      <c r="E337" s="88"/>
      <c r="F337" s="89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5.75" customHeight="1" x14ac:dyDescent="0.25">
      <c r="A338" s="20"/>
      <c r="B338" s="20"/>
      <c r="C338" s="87"/>
      <c r="D338" s="39"/>
      <c r="E338" s="88"/>
      <c r="F338" s="89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5.75" customHeight="1" x14ac:dyDescent="0.25">
      <c r="A339" s="20"/>
      <c r="B339" s="20"/>
      <c r="C339" s="87"/>
      <c r="D339" s="39"/>
      <c r="E339" s="88"/>
      <c r="F339" s="89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5.75" customHeight="1" x14ac:dyDescent="0.25">
      <c r="A340" s="20"/>
      <c r="B340" s="20"/>
      <c r="C340" s="87"/>
      <c r="D340" s="39"/>
      <c r="E340" s="88"/>
      <c r="F340" s="89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5.75" customHeight="1" x14ac:dyDescent="0.25">
      <c r="A341" s="20"/>
      <c r="B341" s="20"/>
      <c r="C341" s="87"/>
      <c r="D341" s="39"/>
      <c r="E341" s="88"/>
      <c r="F341" s="89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5.75" customHeight="1" x14ac:dyDescent="0.25">
      <c r="A342" s="20"/>
      <c r="B342" s="20"/>
      <c r="C342" s="87"/>
      <c r="D342" s="39"/>
      <c r="E342" s="88"/>
      <c r="F342" s="89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5.75" customHeight="1" x14ac:dyDescent="0.25">
      <c r="A343" s="20"/>
      <c r="B343" s="20"/>
      <c r="C343" s="87"/>
      <c r="D343" s="39"/>
      <c r="E343" s="88"/>
      <c r="F343" s="89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5.75" customHeight="1" x14ac:dyDescent="0.25">
      <c r="A344" s="20"/>
      <c r="B344" s="20"/>
      <c r="C344" s="87"/>
      <c r="D344" s="39"/>
      <c r="E344" s="88"/>
      <c r="F344" s="89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5.75" customHeight="1" x14ac:dyDescent="0.25">
      <c r="A345" s="20"/>
      <c r="B345" s="20"/>
      <c r="C345" s="87"/>
      <c r="D345" s="39"/>
      <c r="E345" s="88"/>
      <c r="F345" s="89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5.75" customHeight="1" x14ac:dyDescent="0.25">
      <c r="A346" s="20"/>
      <c r="B346" s="20"/>
      <c r="C346" s="87"/>
      <c r="D346" s="39"/>
      <c r="E346" s="88"/>
      <c r="F346" s="89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5.75" customHeight="1" x14ac:dyDescent="0.25">
      <c r="A347" s="20"/>
      <c r="B347" s="20"/>
      <c r="C347" s="87"/>
      <c r="D347" s="39"/>
      <c r="E347" s="88"/>
      <c r="F347" s="89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5.75" customHeight="1" x14ac:dyDescent="0.25">
      <c r="A348" s="20"/>
      <c r="B348" s="20"/>
      <c r="C348" s="87"/>
      <c r="D348" s="39"/>
      <c r="E348" s="88"/>
      <c r="F348" s="89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5.75" customHeight="1" x14ac:dyDescent="0.25">
      <c r="A349" s="20"/>
      <c r="B349" s="20"/>
      <c r="C349" s="87"/>
      <c r="D349" s="39"/>
      <c r="E349" s="88"/>
      <c r="F349" s="89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5.75" customHeight="1" x14ac:dyDescent="0.25">
      <c r="A350" s="20"/>
      <c r="B350" s="20"/>
      <c r="C350" s="87"/>
      <c r="D350" s="39"/>
      <c r="E350" s="88"/>
      <c r="F350" s="89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5.75" customHeight="1" x14ac:dyDescent="0.25">
      <c r="A351" s="20"/>
      <c r="B351" s="20"/>
      <c r="C351" s="87"/>
      <c r="D351" s="39"/>
      <c r="E351" s="88"/>
      <c r="F351" s="89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5.75" customHeight="1" x14ac:dyDescent="0.25">
      <c r="A352" s="20"/>
      <c r="B352" s="20"/>
      <c r="C352" s="87"/>
      <c r="D352" s="39"/>
      <c r="E352" s="88"/>
      <c r="F352" s="89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5.75" customHeight="1" x14ac:dyDescent="0.25">
      <c r="A353" s="20"/>
      <c r="B353" s="20"/>
      <c r="C353" s="87"/>
      <c r="D353" s="39"/>
      <c r="E353" s="88"/>
      <c r="F353" s="89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5.75" customHeight="1" x14ac:dyDescent="0.25">
      <c r="A354" s="20"/>
      <c r="B354" s="20"/>
      <c r="C354" s="87"/>
      <c r="D354" s="39"/>
      <c r="E354" s="88"/>
      <c r="F354" s="89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5.75" customHeight="1" x14ac:dyDescent="0.25">
      <c r="A355" s="20"/>
      <c r="B355" s="20"/>
      <c r="C355" s="87"/>
      <c r="D355" s="39"/>
      <c r="E355" s="88"/>
      <c r="F355" s="89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5.75" customHeight="1" x14ac:dyDescent="0.25">
      <c r="A356" s="20"/>
      <c r="B356" s="20"/>
      <c r="C356" s="87"/>
      <c r="D356" s="39"/>
      <c r="E356" s="88"/>
      <c r="F356" s="89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5.75" customHeight="1" x14ac:dyDescent="0.25">
      <c r="A357" s="20"/>
      <c r="B357" s="20"/>
      <c r="C357" s="87"/>
      <c r="D357" s="39"/>
      <c r="E357" s="88"/>
      <c r="F357" s="89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5.75" customHeight="1" x14ac:dyDescent="0.25">
      <c r="A358" s="20"/>
      <c r="B358" s="20"/>
      <c r="C358" s="87"/>
      <c r="D358" s="39"/>
      <c r="E358" s="88"/>
      <c r="F358" s="89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5.75" customHeight="1" x14ac:dyDescent="0.25">
      <c r="A359" s="20"/>
      <c r="B359" s="20"/>
      <c r="C359" s="87"/>
      <c r="D359" s="39"/>
      <c r="E359" s="88"/>
      <c r="F359" s="89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5.75" customHeight="1" x14ac:dyDescent="0.25">
      <c r="A360" s="20"/>
      <c r="B360" s="20"/>
      <c r="C360" s="87"/>
      <c r="D360" s="39"/>
      <c r="E360" s="88"/>
      <c r="F360" s="89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5.75" customHeight="1" x14ac:dyDescent="0.25">
      <c r="A361" s="20"/>
      <c r="B361" s="20"/>
      <c r="C361" s="87"/>
      <c r="D361" s="39"/>
      <c r="E361" s="88"/>
      <c r="F361" s="89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5.75" customHeight="1" x14ac:dyDescent="0.25">
      <c r="A362" s="20"/>
      <c r="B362" s="20"/>
      <c r="C362" s="87"/>
      <c r="D362" s="39"/>
      <c r="E362" s="88"/>
      <c r="F362" s="89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5.75" customHeight="1" x14ac:dyDescent="0.25">
      <c r="A363" s="20"/>
      <c r="B363" s="20"/>
      <c r="C363" s="87"/>
      <c r="D363" s="39"/>
      <c r="E363" s="88"/>
      <c r="F363" s="89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5.75" customHeight="1" x14ac:dyDescent="0.25">
      <c r="A364" s="20"/>
      <c r="B364" s="20"/>
      <c r="C364" s="87"/>
      <c r="D364" s="39"/>
      <c r="E364" s="88"/>
      <c r="F364" s="89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5.75" customHeight="1" x14ac:dyDescent="0.25">
      <c r="A365" s="20"/>
      <c r="B365" s="20"/>
      <c r="C365" s="87"/>
      <c r="D365" s="39"/>
      <c r="E365" s="88"/>
      <c r="F365" s="89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5.75" customHeight="1" x14ac:dyDescent="0.25">
      <c r="A366" s="20"/>
      <c r="B366" s="20"/>
      <c r="C366" s="87"/>
      <c r="D366" s="39"/>
      <c r="E366" s="88"/>
      <c r="F366" s="89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5.75" customHeight="1" x14ac:dyDescent="0.25">
      <c r="A367" s="20"/>
      <c r="B367" s="20"/>
      <c r="C367" s="87"/>
      <c r="D367" s="39"/>
      <c r="E367" s="88"/>
      <c r="F367" s="89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5.75" customHeight="1" x14ac:dyDescent="0.25">
      <c r="A368" s="20"/>
      <c r="B368" s="20"/>
      <c r="C368" s="87"/>
      <c r="D368" s="39"/>
      <c r="E368" s="88"/>
      <c r="F368" s="89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5.75" customHeight="1" x14ac:dyDescent="0.25">
      <c r="A369" s="20"/>
      <c r="B369" s="20"/>
      <c r="C369" s="87"/>
      <c r="D369" s="39"/>
      <c r="E369" s="88"/>
      <c r="F369" s="89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5.75" customHeight="1" x14ac:dyDescent="0.25">
      <c r="A370" s="20"/>
      <c r="B370" s="20"/>
      <c r="C370" s="87"/>
      <c r="D370" s="39"/>
      <c r="E370" s="88"/>
      <c r="F370" s="89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5.75" customHeight="1" x14ac:dyDescent="0.25">
      <c r="A371" s="20"/>
      <c r="B371" s="20"/>
      <c r="C371" s="87"/>
      <c r="D371" s="39"/>
      <c r="E371" s="88"/>
      <c r="F371" s="89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5.75" customHeight="1" x14ac:dyDescent="0.25">
      <c r="A372" s="20"/>
      <c r="B372" s="20"/>
      <c r="C372" s="87"/>
      <c r="D372" s="39"/>
      <c r="E372" s="88"/>
      <c r="F372" s="89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5.75" customHeight="1" x14ac:dyDescent="0.25">
      <c r="A373" s="20"/>
      <c r="B373" s="20"/>
      <c r="C373" s="87"/>
      <c r="D373" s="39"/>
      <c r="E373" s="88"/>
      <c r="F373" s="89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5.75" customHeight="1" x14ac:dyDescent="0.25">
      <c r="A374" s="20"/>
      <c r="B374" s="20"/>
      <c r="C374" s="87"/>
      <c r="D374" s="39"/>
      <c r="E374" s="88"/>
      <c r="F374" s="89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5.75" customHeight="1" x14ac:dyDescent="0.25">
      <c r="A375" s="20"/>
      <c r="B375" s="20"/>
      <c r="C375" s="87"/>
      <c r="D375" s="39"/>
      <c r="E375" s="88"/>
      <c r="F375" s="89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5.75" customHeight="1" x14ac:dyDescent="0.25">
      <c r="A376" s="20"/>
      <c r="B376" s="20"/>
      <c r="C376" s="87"/>
      <c r="D376" s="39"/>
      <c r="E376" s="88"/>
      <c r="F376" s="89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5.75" customHeight="1" x14ac:dyDescent="0.25">
      <c r="A377" s="20"/>
      <c r="B377" s="20"/>
      <c r="C377" s="87"/>
      <c r="D377" s="39"/>
      <c r="E377" s="88"/>
      <c r="F377" s="89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5.75" customHeight="1" x14ac:dyDescent="0.25">
      <c r="A378" s="20"/>
      <c r="B378" s="20"/>
      <c r="C378" s="87"/>
      <c r="D378" s="39"/>
      <c r="E378" s="88"/>
      <c r="F378" s="89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5.75" customHeight="1" x14ac:dyDescent="0.25">
      <c r="A379" s="20"/>
      <c r="B379" s="20"/>
      <c r="C379" s="87"/>
      <c r="D379" s="39"/>
      <c r="E379" s="88"/>
      <c r="F379" s="89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5.75" customHeight="1" x14ac:dyDescent="0.25">
      <c r="A380" s="20"/>
      <c r="B380" s="20"/>
      <c r="C380" s="87"/>
      <c r="D380" s="39"/>
      <c r="E380" s="88"/>
      <c r="F380" s="89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5.75" customHeight="1" x14ac:dyDescent="0.25">
      <c r="A381" s="20"/>
      <c r="B381" s="20"/>
      <c r="C381" s="87"/>
      <c r="D381" s="39"/>
      <c r="E381" s="88"/>
      <c r="F381" s="89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5.75" customHeight="1" x14ac:dyDescent="0.25">
      <c r="A382" s="20"/>
      <c r="B382" s="20"/>
      <c r="C382" s="87"/>
      <c r="D382" s="39"/>
      <c r="E382" s="88"/>
      <c r="F382" s="89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5.75" customHeight="1" x14ac:dyDescent="0.25">
      <c r="A383" s="20"/>
      <c r="B383" s="20"/>
      <c r="C383" s="87"/>
      <c r="D383" s="39"/>
      <c r="E383" s="88"/>
      <c r="F383" s="89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5.75" customHeight="1" x14ac:dyDescent="0.25">
      <c r="A384" s="20"/>
      <c r="B384" s="20"/>
      <c r="C384" s="87"/>
      <c r="D384" s="39"/>
      <c r="E384" s="88"/>
      <c r="F384" s="89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5.75" customHeight="1" x14ac:dyDescent="0.25">
      <c r="A385" s="20"/>
      <c r="B385" s="20"/>
      <c r="C385" s="87"/>
      <c r="D385" s="39"/>
      <c r="E385" s="88"/>
      <c r="F385" s="89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5.75" customHeight="1" x14ac:dyDescent="0.25">
      <c r="A386" s="20"/>
      <c r="B386" s="20"/>
      <c r="C386" s="87"/>
      <c r="D386" s="39"/>
      <c r="E386" s="88"/>
      <c r="F386" s="89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5.75" customHeight="1" x14ac:dyDescent="0.25">
      <c r="A387" s="20"/>
      <c r="B387" s="20"/>
      <c r="C387" s="87"/>
      <c r="D387" s="39"/>
      <c r="E387" s="88"/>
      <c r="F387" s="89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5.75" customHeight="1" x14ac:dyDescent="0.25">
      <c r="A388" s="20"/>
      <c r="B388" s="20"/>
      <c r="C388" s="87"/>
      <c r="D388" s="39"/>
      <c r="E388" s="88"/>
      <c r="F388" s="89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5.75" customHeight="1" x14ac:dyDescent="0.25">
      <c r="A389" s="20"/>
      <c r="B389" s="20"/>
      <c r="C389" s="87"/>
      <c r="D389" s="39"/>
      <c r="E389" s="88"/>
      <c r="F389" s="89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5.75" customHeight="1" x14ac:dyDescent="0.25">
      <c r="A390" s="20"/>
      <c r="B390" s="20"/>
      <c r="C390" s="87"/>
      <c r="D390" s="39"/>
      <c r="E390" s="88"/>
      <c r="F390" s="89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5.75" customHeight="1" x14ac:dyDescent="0.25">
      <c r="A391" s="20"/>
      <c r="B391" s="20"/>
      <c r="C391" s="87"/>
      <c r="D391" s="39"/>
      <c r="E391" s="88"/>
      <c r="F391" s="89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5.75" customHeight="1" x14ac:dyDescent="0.25">
      <c r="A392" s="20"/>
      <c r="B392" s="20"/>
      <c r="C392" s="87"/>
      <c r="D392" s="39"/>
      <c r="E392" s="88"/>
      <c r="F392" s="89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5.75" customHeight="1" x14ac:dyDescent="0.25">
      <c r="A393" s="20"/>
      <c r="B393" s="20"/>
      <c r="C393" s="87"/>
      <c r="D393" s="39"/>
      <c r="E393" s="88"/>
      <c r="F393" s="89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5.75" customHeight="1" x14ac:dyDescent="0.25">
      <c r="A394" s="20"/>
      <c r="B394" s="20"/>
      <c r="C394" s="87"/>
      <c r="D394" s="39"/>
      <c r="E394" s="88"/>
      <c r="F394" s="89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5.75" customHeight="1" x14ac:dyDescent="0.25">
      <c r="A395" s="20"/>
      <c r="B395" s="20"/>
      <c r="C395" s="87"/>
      <c r="D395" s="39"/>
      <c r="E395" s="88"/>
      <c r="F395" s="89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5.75" customHeight="1" x14ac:dyDescent="0.25">
      <c r="A396" s="20"/>
      <c r="B396" s="20"/>
      <c r="C396" s="87"/>
      <c r="D396" s="39"/>
      <c r="E396" s="88"/>
      <c r="F396" s="89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5.75" customHeight="1" x14ac:dyDescent="0.25">
      <c r="A397" s="20"/>
      <c r="B397" s="20"/>
      <c r="C397" s="87"/>
      <c r="D397" s="39"/>
      <c r="E397" s="88"/>
      <c r="F397" s="89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5.75" customHeight="1" x14ac:dyDescent="0.25">
      <c r="A398" s="20"/>
      <c r="B398" s="20"/>
      <c r="C398" s="87"/>
      <c r="D398" s="39"/>
      <c r="E398" s="88"/>
      <c r="F398" s="89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5.75" customHeight="1" x14ac:dyDescent="0.25">
      <c r="A399" s="20"/>
      <c r="B399" s="20"/>
      <c r="C399" s="87"/>
      <c r="D399" s="39"/>
      <c r="E399" s="88"/>
      <c r="F399" s="89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5.75" customHeight="1" x14ac:dyDescent="0.25">
      <c r="A400" s="20"/>
      <c r="B400" s="20"/>
      <c r="C400" s="87"/>
      <c r="D400" s="39"/>
      <c r="E400" s="88"/>
      <c r="F400" s="89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5.75" customHeight="1" x14ac:dyDescent="0.25">
      <c r="A401" s="20"/>
      <c r="B401" s="20"/>
      <c r="C401" s="87"/>
      <c r="D401" s="39"/>
      <c r="E401" s="88"/>
      <c r="F401" s="89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5.75" customHeight="1" x14ac:dyDescent="0.25">
      <c r="A402" s="20"/>
      <c r="B402" s="20"/>
      <c r="C402" s="87"/>
      <c r="D402" s="39"/>
      <c r="E402" s="88"/>
      <c r="F402" s="89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5.75" customHeight="1" x14ac:dyDescent="0.25">
      <c r="A403" s="20"/>
      <c r="B403" s="20"/>
      <c r="C403" s="87"/>
      <c r="D403" s="39"/>
      <c r="E403" s="88"/>
      <c r="F403" s="89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5.75" customHeight="1" x14ac:dyDescent="0.25">
      <c r="A404" s="20"/>
      <c r="B404" s="20"/>
      <c r="C404" s="87"/>
      <c r="D404" s="39"/>
      <c r="E404" s="88"/>
      <c r="F404" s="89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5.75" customHeight="1" x14ac:dyDescent="0.25">
      <c r="A405" s="20"/>
      <c r="B405" s="20"/>
      <c r="C405" s="87"/>
      <c r="D405" s="39"/>
      <c r="E405" s="88"/>
      <c r="F405" s="89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5.75" customHeight="1" x14ac:dyDescent="0.25">
      <c r="A406" s="20"/>
      <c r="B406" s="20"/>
      <c r="C406" s="87"/>
      <c r="D406" s="39"/>
      <c r="E406" s="88"/>
      <c r="F406" s="89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5.75" customHeight="1" x14ac:dyDescent="0.25">
      <c r="A407" s="20"/>
      <c r="B407" s="20"/>
      <c r="C407" s="87"/>
      <c r="D407" s="39"/>
      <c r="E407" s="88"/>
      <c r="F407" s="89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5.75" customHeight="1" x14ac:dyDescent="0.25">
      <c r="A408" s="20"/>
      <c r="B408" s="20"/>
      <c r="C408" s="87"/>
      <c r="D408" s="39"/>
      <c r="E408" s="88"/>
      <c r="F408" s="89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5.75" customHeight="1" x14ac:dyDescent="0.25">
      <c r="A409" s="20"/>
      <c r="B409" s="20"/>
      <c r="C409" s="87"/>
      <c r="D409" s="39"/>
      <c r="E409" s="88"/>
      <c r="F409" s="89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5.75" customHeight="1" x14ac:dyDescent="0.25">
      <c r="A410" s="20"/>
      <c r="B410" s="20"/>
      <c r="C410" s="87"/>
      <c r="D410" s="39"/>
      <c r="E410" s="88"/>
      <c r="F410" s="89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5.75" customHeight="1" x14ac:dyDescent="0.25">
      <c r="A411" s="20"/>
      <c r="B411" s="20"/>
      <c r="C411" s="87"/>
      <c r="D411" s="39"/>
      <c r="E411" s="88"/>
      <c r="F411" s="89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5.75" customHeight="1" x14ac:dyDescent="0.25">
      <c r="A412" s="20"/>
      <c r="B412" s="20"/>
      <c r="C412" s="87"/>
      <c r="D412" s="39"/>
      <c r="E412" s="88"/>
      <c r="F412" s="89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5.75" customHeight="1" x14ac:dyDescent="0.25">
      <c r="A413" s="20"/>
      <c r="B413" s="20"/>
      <c r="C413" s="87"/>
      <c r="D413" s="39"/>
      <c r="E413" s="88"/>
      <c r="F413" s="89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5.75" customHeight="1" x14ac:dyDescent="0.25">
      <c r="A414" s="20"/>
      <c r="B414" s="20"/>
      <c r="C414" s="87"/>
      <c r="D414" s="39"/>
      <c r="E414" s="88"/>
      <c r="F414" s="89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5.75" customHeight="1" x14ac:dyDescent="0.25">
      <c r="A415" s="20"/>
      <c r="B415" s="20"/>
      <c r="C415" s="87"/>
      <c r="D415" s="39"/>
      <c r="E415" s="88"/>
      <c r="F415" s="89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5.75" customHeight="1" x14ac:dyDescent="0.25">
      <c r="A416" s="20"/>
      <c r="B416" s="20"/>
      <c r="C416" s="87"/>
      <c r="D416" s="39"/>
      <c r="E416" s="88"/>
      <c r="F416" s="89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5.75" customHeight="1" x14ac:dyDescent="0.25">
      <c r="A417" s="20"/>
      <c r="B417" s="20"/>
      <c r="C417" s="87"/>
      <c r="D417" s="39"/>
      <c r="E417" s="88"/>
      <c r="F417" s="89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5.75" customHeight="1" x14ac:dyDescent="0.25">
      <c r="A418" s="20"/>
      <c r="B418" s="20"/>
      <c r="C418" s="87"/>
      <c r="D418" s="39"/>
      <c r="E418" s="88"/>
      <c r="F418" s="89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5.75" customHeight="1" x14ac:dyDescent="0.25">
      <c r="A419" s="20"/>
      <c r="B419" s="20"/>
      <c r="C419" s="87"/>
      <c r="D419" s="39"/>
      <c r="E419" s="88"/>
      <c r="F419" s="89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5.75" customHeight="1" x14ac:dyDescent="0.25">
      <c r="A420" s="20"/>
      <c r="B420" s="20"/>
      <c r="C420" s="87"/>
      <c r="D420" s="39"/>
      <c r="E420" s="88"/>
      <c r="F420" s="89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5.75" customHeight="1" x14ac:dyDescent="0.25">
      <c r="A421" s="20"/>
      <c r="B421" s="20"/>
      <c r="C421" s="87"/>
      <c r="D421" s="39"/>
      <c r="E421" s="88"/>
      <c r="F421" s="89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5.75" customHeight="1" x14ac:dyDescent="0.25">
      <c r="A422" s="20"/>
      <c r="B422" s="20"/>
      <c r="C422" s="87"/>
      <c r="D422" s="39"/>
      <c r="E422" s="88"/>
      <c r="F422" s="89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5.75" customHeight="1" x14ac:dyDescent="0.25">
      <c r="A423" s="20"/>
      <c r="B423" s="20"/>
      <c r="C423" s="87"/>
      <c r="D423" s="39"/>
      <c r="E423" s="88"/>
      <c r="F423" s="89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5.75" customHeight="1" x14ac:dyDescent="0.25">
      <c r="A424" s="20"/>
      <c r="B424" s="20"/>
      <c r="C424" s="87"/>
      <c r="D424" s="39"/>
      <c r="E424" s="88"/>
      <c r="F424" s="89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5.75" customHeight="1" x14ac:dyDescent="0.25">
      <c r="A425" s="20"/>
      <c r="B425" s="20"/>
      <c r="C425" s="87"/>
      <c r="D425" s="39"/>
      <c r="E425" s="88"/>
      <c r="F425" s="89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5.75" customHeight="1" x14ac:dyDescent="0.25">
      <c r="A426" s="20"/>
      <c r="B426" s="20"/>
      <c r="C426" s="87"/>
      <c r="D426" s="39"/>
      <c r="E426" s="88"/>
      <c r="F426" s="89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5.75" customHeight="1" x14ac:dyDescent="0.25">
      <c r="A427" s="20"/>
      <c r="B427" s="20"/>
      <c r="C427" s="87"/>
      <c r="D427" s="39"/>
      <c r="E427" s="88"/>
      <c r="F427" s="89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5.75" customHeight="1" x14ac:dyDescent="0.25">
      <c r="A428" s="20"/>
      <c r="B428" s="20"/>
      <c r="C428" s="87"/>
      <c r="D428" s="39"/>
      <c r="E428" s="88"/>
      <c r="F428" s="89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5.75" customHeight="1" x14ac:dyDescent="0.25">
      <c r="A429" s="20"/>
      <c r="B429" s="20"/>
      <c r="C429" s="87"/>
      <c r="D429" s="39"/>
      <c r="E429" s="88"/>
      <c r="F429" s="89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5.75" customHeight="1" x14ac:dyDescent="0.25">
      <c r="A430" s="20"/>
      <c r="B430" s="20"/>
      <c r="C430" s="87"/>
      <c r="D430" s="39"/>
      <c r="E430" s="88"/>
      <c r="F430" s="89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5.75" customHeight="1" x14ac:dyDescent="0.25">
      <c r="A431" s="20"/>
      <c r="B431" s="20"/>
      <c r="C431" s="87"/>
      <c r="D431" s="39"/>
      <c r="E431" s="88"/>
      <c r="F431" s="89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5.75" customHeight="1" x14ac:dyDescent="0.25">
      <c r="A432" s="20"/>
      <c r="B432" s="20"/>
      <c r="C432" s="87"/>
      <c r="D432" s="39"/>
      <c r="E432" s="88"/>
      <c r="F432" s="89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5.75" customHeight="1" x14ac:dyDescent="0.25">
      <c r="A433" s="20"/>
      <c r="B433" s="20"/>
      <c r="C433" s="87"/>
      <c r="D433" s="39"/>
      <c r="E433" s="88"/>
      <c r="F433" s="89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5.75" customHeight="1" x14ac:dyDescent="0.25">
      <c r="A434" s="20"/>
      <c r="B434" s="20"/>
      <c r="C434" s="87"/>
      <c r="D434" s="39"/>
      <c r="E434" s="88"/>
      <c r="F434" s="89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5.75" customHeight="1" x14ac:dyDescent="0.25">
      <c r="A435" s="20"/>
      <c r="B435" s="20"/>
      <c r="C435" s="87"/>
      <c r="D435" s="39"/>
      <c r="E435" s="88"/>
      <c r="F435" s="89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5.75" customHeight="1" x14ac:dyDescent="0.25">
      <c r="A436" s="20"/>
      <c r="B436" s="20"/>
      <c r="C436" s="87"/>
      <c r="D436" s="39"/>
      <c r="E436" s="88"/>
      <c r="F436" s="89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5.75" customHeight="1" x14ac:dyDescent="0.25">
      <c r="A437" s="20"/>
      <c r="B437" s="20"/>
      <c r="C437" s="87"/>
      <c r="D437" s="39"/>
      <c r="E437" s="88"/>
      <c r="F437" s="89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5.75" customHeight="1" x14ac:dyDescent="0.25">
      <c r="A438" s="20"/>
      <c r="B438" s="20"/>
      <c r="C438" s="87"/>
      <c r="D438" s="39"/>
      <c r="E438" s="88"/>
      <c r="F438" s="89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5.75" customHeight="1" x14ac:dyDescent="0.25">
      <c r="A439" s="20"/>
      <c r="B439" s="20"/>
      <c r="C439" s="87"/>
      <c r="D439" s="39"/>
      <c r="E439" s="88"/>
      <c r="F439" s="89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5.75" customHeight="1" x14ac:dyDescent="0.25">
      <c r="A440" s="20"/>
      <c r="B440" s="20"/>
      <c r="C440" s="87"/>
      <c r="D440" s="39"/>
      <c r="E440" s="88"/>
      <c r="F440" s="89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5.75" customHeight="1" x14ac:dyDescent="0.25">
      <c r="A441" s="20"/>
      <c r="B441" s="20"/>
      <c r="C441" s="87"/>
      <c r="D441" s="39"/>
      <c r="E441" s="88"/>
      <c r="F441" s="89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5.75" customHeight="1" x14ac:dyDescent="0.25">
      <c r="A442" s="20"/>
      <c r="B442" s="20"/>
      <c r="C442" s="87"/>
      <c r="D442" s="39"/>
      <c r="E442" s="88"/>
      <c r="F442" s="89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5.75" customHeight="1" x14ac:dyDescent="0.25">
      <c r="A443" s="20"/>
      <c r="B443" s="20"/>
      <c r="C443" s="87"/>
      <c r="D443" s="39"/>
      <c r="E443" s="88"/>
      <c r="F443" s="89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5.75" customHeight="1" x14ac:dyDescent="0.25">
      <c r="A444" s="20"/>
      <c r="B444" s="20"/>
      <c r="C444" s="87"/>
      <c r="D444" s="39"/>
      <c r="E444" s="88"/>
      <c r="F444" s="89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5.75" customHeight="1" x14ac:dyDescent="0.25">
      <c r="A445" s="20"/>
      <c r="B445" s="20"/>
      <c r="C445" s="87"/>
      <c r="D445" s="39"/>
      <c r="E445" s="88"/>
      <c r="F445" s="89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5.75" customHeight="1" x14ac:dyDescent="0.25">
      <c r="A446" s="20"/>
      <c r="B446" s="20"/>
      <c r="C446" s="87"/>
      <c r="D446" s="39"/>
      <c r="E446" s="88"/>
      <c r="F446" s="89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5.75" customHeight="1" x14ac:dyDescent="0.25">
      <c r="A447" s="20"/>
      <c r="B447" s="20"/>
      <c r="C447" s="87"/>
      <c r="D447" s="39"/>
      <c r="E447" s="88"/>
      <c r="F447" s="89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5.75" customHeight="1" x14ac:dyDescent="0.25">
      <c r="A448" s="20"/>
      <c r="B448" s="20"/>
      <c r="C448" s="87"/>
      <c r="D448" s="39"/>
      <c r="E448" s="88"/>
      <c r="F448" s="89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5.75" customHeight="1" x14ac:dyDescent="0.25">
      <c r="A449" s="20"/>
      <c r="B449" s="20"/>
      <c r="C449" s="87"/>
      <c r="D449" s="39"/>
      <c r="E449" s="88"/>
      <c r="F449" s="89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5.75" customHeight="1" x14ac:dyDescent="0.25">
      <c r="A450" s="20"/>
      <c r="B450" s="20"/>
      <c r="C450" s="87"/>
      <c r="D450" s="39"/>
      <c r="E450" s="88"/>
      <c r="F450" s="89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5.75" customHeight="1" x14ac:dyDescent="0.25">
      <c r="A451" s="20"/>
      <c r="B451" s="20"/>
      <c r="C451" s="87"/>
      <c r="D451" s="39"/>
      <c r="E451" s="88"/>
      <c r="F451" s="89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5.75" customHeight="1" x14ac:dyDescent="0.25">
      <c r="A452" s="20"/>
      <c r="B452" s="20"/>
      <c r="C452" s="87"/>
      <c r="D452" s="39"/>
      <c r="E452" s="88"/>
      <c r="F452" s="89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5.75" customHeight="1" x14ac:dyDescent="0.25">
      <c r="A453" s="20"/>
      <c r="B453" s="20"/>
      <c r="C453" s="87"/>
      <c r="D453" s="39"/>
      <c r="E453" s="88"/>
      <c r="F453" s="89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5.75" customHeight="1" x14ac:dyDescent="0.25">
      <c r="A454" s="20"/>
      <c r="B454" s="20"/>
      <c r="C454" s="87"/>
      <c r="D454" s="39"/>
      <c r="E454" s="88"/>
      <c r="F454" s="89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5.75" customHeight="1" x14ac:dyDescent="0.25">
      <c r="A455" s="20"/>
      <c r="B455" s="20"/>
      <c r="C455" s="87"/>
      <c r="D455" s="39"/>
      <c r="E455" s="88"/>
      <c r="F455" s="89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5.75" customHeight="1" x14ac:dyDescent="0.25">
      <c r="A456" s="20"/>
      <c r="B456" s="20"/>
      <c r="C456" s="87"/>
      <c r="D456" s="39"/>
      <c r="E456" s="88"/>
      <c r="F456" s="89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5.75" customHeight="1" x14ac:dyDescent="0.25">
      <c r="A457" s="20"/>
      <c r="B457" s="20"/>
      <c r="C457" s="87"/>
      <c r="D457" s="39"/>
      <c r="E457" s="88"/>
      <c r="F457" s="89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5.75" customHeight="1" x14ac:dyDescent="0.25">
      <c r="A458" s="20"/>
      <c r="B458" s="20"/>
      <c r="C458" s="87"/>
      <c r="D458" s="39"/>
      <c r="E458" s="88"/>
      <c r="F458" s="89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5.75" customHeight="1" x14ac:dyDescent="0.25">
      <c r="A459" s="20"/>
      <c r="B459" s="20"/>
      <c r="C459" s="87"/>
      <c r="D459" s="39"/>
      <c r="E459" s="88"/>
      <c r="F459" s="89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5.75" customHeight="1" x14ac:dyDescent="0.25">
      <c r="A460" s="20"/>
      <c r="B460" s="20"/>
      <c r="C460" s="87"/>
      <c r="D460" s="39"/>
      <c r="E460" s="88"/>
      <c r="F460" s="89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5.75" customHeight="1" x14ac:dyDescent="0.25">
      <c r="A461" s="20"/>
      <c r="B461" s="20"/>
      <c r="C461" s="87"/>
      <c r="D461" s="39"/>
      <c r="E461" s="88"/>
      <c r="F461" s="89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5.75" customHeight="1" x14ac:dyDescent="0.25">
      <c r="A462" s="20"/>
      <c r="B462" s="20"/>
      <c r="C462" s="87"/>
      <c r="D462" s="39"/>
      <c r="E462" s="88"/>
      <c r="F462" s="89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5.75" customHeight="1" x14ac:dyDescent="0.25">
      <c r="A463" s="20"/>
      <c r="B463" s="20"/>
      <c r="C463" s="87"/>
      <c r="D463" s="39"/>
      <c r="E463" s="88"/>
      <c r="F463" s="89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5.75" customHeight="1" x14ac:dyDescent="0.25">
      <c r="A464" s="20"/>
      <c r="B464" s="20"/>
      <c r="C464" s="87"/>
      <c r="D464" s="39"/>
      <c r="E464" s="88"/>
      <c r="F464" s="89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5.75" customHeight="1" x14ac:dyDescent="0.25">
      <c r="A465" s="20"/>
      <c r="B465" s="20"/>
      <c r="C465" s="87"/>
      <c r="D465" s="39"/>
      <c r="E465" s="88"/>
      <c r="F465" s="89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5.75" customHeight="1" x14ac:dyDescent="0.25">
      <c r="A466" s="20"/>
      <c r="B466" s="20"/>
      <c r="C466" s="87"/>
      <c r="D466" s="39"/>
      <c r="E466" s="88"/>
      <c r="F466" s="89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5.75" customHeight="1" x14ac:dyDescent="0.25">
      <c r="A467" s="20"/>
      <c r="B467" s="20"/>
      <c r="C467" s="87"/>
      <c r="D467" s="39"/>
      <c r="E467" s="88"/>
      <c r="F467" s="89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5.75" customHeight="1" x14ac:dyDescent="0.25">
      <c r="A468" s="20"/>
      <c r="B468" s="20"/>
      <c r="C468" s="87"/>
      <c r="D468" s="39"/>
      <c r="E468" s="88"/>
      <c r="F468" s="89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5.75" customHeight="1" x14ac:dyDescent="0.25">
      <c r="A469" s="20"/>
      <c r="B469" s="20"/>
      <c r="C469" s="87"/>
      <c r="D469" s="39"/>
      <c r="E469" s="88"/>
      <c r="F469" s="89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5.75" customHeight="1" x14ac:dyDescent="0.25">
      <c r="A470" s="20"/>
      <c r="B470" s="20"/>
      <c r="C470" s="87"/>
      <c r="D470" s="39"/>
      <c r="E470" s="88"/>
      <c r="F470" s="89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5.75" customHeight="1" x14ac:dyDescent="0.25">
      <c r="A471" s="20"/>
      <c r="B471" s="20"/>
      <c r="C471" s="87"/>
      <c r="D471" s="39"/>
      <c r="E471" s="88"/>
      <c r="F471" s="89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5.75" customHeight="1" x14ac:dyDescent="0.25">
      <c r="A472" s="20"/>
      <c r="B472" s="20"/>
      <c r="C472" s="87"/>
      <c r="D472" s="39"/>
      <c r="E472" s="88"/>
      <c r="F472" s="89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5.75" customHeight="1" x14ac:dyDescent="0.25">
      <c r="A473" s="20"/>
      <c r="B473" s="20"/>
      <c r="C473" s="87"/>
      <c r="D473" s="39"/>
      <c r="E473" s="88"/>
      <c r="F473" s="89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5.75" customHeight="1" x14ac:dyDescent="0.25">
      <c r="A474" s="20"/>
      <c r="B474" s="20"/>
      <c r="C474" s="87"/>
      <c r="D474" s="39"/>
      <c r="E474" s="88"/>
      <c r="F474" s="89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5.75" customHeight="1" x14ac:dyDescent="0.25">
      <c r="A475" s="20"/>
      <c r="B475" s="20"/>
      <c r="C475" s="87"/>
      <c r="D475" s="39"/>
      <c r="E475" s="88"/>
      <c r="F475" s="89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5.75" customHeight="1" x14ac:dyDescent="0.25">
      <c r="A476" s="20"/>
      <c r="B476" s="20"/>
      <c r="C476" s="87"/>
      <c r="D476" s="39"/>
      <c r="E476" s="88"/>
      <c r="F476" s="89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5.75" customHeight="1" x14ac:dyDescent="0.25">
      <c r="A477" s="20"/>
      <c r="B477" s="20"/>
      <c r="C477" s="87"/>
      <c r="D477" s="39"/>
      <c r="E477" s="88"/>
      <c r="F477" s="89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5.75" customHeight="1" x14ac:dyDescent="0.25">
      <c r="A478" s="20"/>
      <c r="B478" s="20"/>
      <c r="C478" s="87"/>
      <c r="D478" s="39"/>
      <c r="E478" s="88"/>
      <c r="F478" s="89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5.75" customHeight="1" x14ac:dyDescent="0.25">
      <c r="A479" s="20"/>
      <c r="B479" s="20"/>
      <c r="C479" s="87"/>
      <c r="D479" s="39"/>
      <c r="E479" s="88"/>
      <c r="F479" s="89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5.75" customHeight="1" x14ac:dyDescent="0.25">
      <c r="A480" s="20"/>
      <c r="B480" s="20"/>
      <c r="C480" s="87"/>
      <c r="D480" s="39"/>
      <c r="E480" s="88"/>
      <c r="F480" s="89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5.75" customHeight="1" x14ac:dyDescent="0.25">
      <c r="A481" s="20"/>
      <c r="B481" s="20"/>
      <c r="C481" s="87"/>
      <c r="D481" s="39"/>
      <c r="E481" s="88"/>
      <c r="F481" s="89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5.75" customHeight="1" x14ac:dyDescent="0.25">
      <c r="A482" s="20"/>
      <c r="B482" s="20"/>
      <c r="C482" s="87"/>
      <c r="D482" s="39"/>
      <c r="E482" s="88"/>
      <c r="F482" s="89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5.75" customHeight="1" x14ac:dyDescent="0.25">
      <c r="A483" s="20"/>
      <c r="B483" s="20"/>
      <c r="C483" s="87"/>
      <c r="D483" s="39"/>
      <c r="E483" s="88"/>
      <c r="F483" s="89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5.75" customHeight="1" x14ac:dyDescent="0.25">
      <c r="A484" s="20"/>
      <c r="B484" s="20"/>
      <c r="C484" s="87"/>
      <c r="D484" s="39"/>
      <c r="E484" s="88"/>
      <c r="F484" s="89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5.75" customHeight="1" x14ac:dyDescent="0.25">
      <c r="A485" s="20"/>
      <c r="B485" s="20"/>
      <c r="C485" s="87"/>
      <c r="D485" s="39"/>
      <c r="E485" s="88"/>
      <c r="F485" s="89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5.75" customHeight="1" x14ac:dyDescent="0.25">
      <c r="A486" s="20"/>
      <c r="B486" s="20"/>
      <c r="C486" s="87"/>
      <c r="D486" s="39"/>
      <c r="E486" s="88"/>
      <c r="F486" s="89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5.75" customHeight="1" x14ac:dyDescent="0.25">
      <c r="A487" s="20"/>
      <c r="B487" s="20"/>
      <c r="C487" s="87"/>
      <c r="D487" s="39"/>
      <c r="E487" s="88"/>
      <c r="F487" s="89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5.75" customHeight="1" x14ac:dyDescent="0.25">
      <c r="A488" s="20"/>
      <c r="B488" s="20"/>
      <c r="C488" s="87"/>
      <c r="D488" s="39"/>
      <c r="E488" s="88"/>
      <c r="F488" s="89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5.75" customHeight="1" x14ac:dyDescent="0.25">
      <c r="A489" s="20"/>
      <c r="B489" s="20"/>
      <c r="C489" s="87"/>
      <c r="D489" s="39"/>
      <c r="E489" s="88"/>
      <c r="F489" s="89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5.75" customHeight="1" x14ac:dyDescent="0.25">
      <c r="A490" s="20"/>
      <c r="B490" s="20"/>
      <c r="C490" s="87"/>
      <c r="D490" s="39"/>
      <c r="E490" s="88"/>
      <c r="F490" s="89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5.75" customHeight="1" x14ac:dyDescent="0.25">
      <c r="A491" s="20"/>
      <c r="B491" s="20"/>
      <c r="C491" s="87"/>
      <c r="D491" s="39"/>
      <c r="E491" s="88"/>
      <c r="F491" s="89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5.75" customHeight="1" x14ac:dyDescent="0.25">
      <c r="A492" s="20"/>
      <c r="B492" s="20"/>
      <c r="C492" s="87"/>
      <c r="D492" s="39"/>
      <c r="E492" s="88"/>
      <c r="F492" s="89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5.75" customHeight="1" x14ac:dyDescent="0.25">
      <c r="A493" s="20"/>
      <c r="B493" s="20"/>
      <c r="C493" s="87"/>
      <c r="D493" s="39"/>
      <c r="E493" s="88"/>
      <c r="F493" s="89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5.75" customHeight="1" x14ac:dyDescent="0.25">
      <c r="A494" s="20"/>
      <c r="B494" s="20"/>
      <c r="C494" s="87"/>
      <c r="D494" s="39"/>
      <c r="E494" s="88"/>
      <c r="F494" s="89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5.75" customHeight="1" x14ac:dyDescent="0.25">
      <c r="A495" s="20"/>
      <c r="B495" s="20"/>
      <c r="C495" s="87"/>
      <c r="D495" s="39"/>
      <c r="E495" s="88"/>
      <c r="F495" s="89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5.75" customHeight="1" x14ac:dyDescent="0.25">
      <c r="A496" s="20"/>
      <c r="B496" s="20"/>
      <c r="C496" s="87"/>
      <c r="D496" s="39"/>
      <c r="E496" s="88"/>
      <c r="F496" s="89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5.75" customHeight="1" x14ac:dyDescent="0.25">
      <c r="A497" s="20"/>
      <c r="B497" s="20"/>
      <c r="C497" s="87"/>
      <c r="D497" s="39"/>
      <c r="E497" s="88"/>
      <c r="F497" s="89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5.75" customHeight="1" x14ac:dyDescent="0.25">
      <c r="A498" s="20"/>
      <c r="B498" s="20"/>
      <c r="C498" s="87"/>
      <c r="D498" s="39"/>
      <c r="E498" s="88"/>
      <c r="F498" s="89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5.75" customHeight="1" x14ac:dyDescent="0.25">
      <c r="A499" s="20"/>
      <c r="B499" s="20"/>
      <c r="C499" s="87"/>
      <c r="D499" s="39"/>
      <c r="E499" s="88"/>
      <c r="F499" s="89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5.75" customHeight="1" x14ac:dyDescent="0.25">
      <c r="A500" s="20"/>
      <c r="B500" s="20"/>
      <c r="C500" s="87"/>
      <c r="D500" s="39"/>
      <c r="E500" s="88"/>
      <c r="F500" s="89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5.75" customHeight="1" x14ac:dyDescent="0.25">
      <c r="A501" s="20"/>
      <c r="B501" s="20"/>
      <c r="C501" s="87"/>
      <c r="D501" s="39"/>
      <c r="E501" s="88"/>
      <c r="F501" s="89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5.75" customHeight="1" x14ac:dyDescent="0.25">
      <c r="A502" s="20"/>
      <c r="B502" s="20"/>
      <c r="C502" s="87"/>
      <c r="D502" s="39"/>
      <c r="E502" s="88"/>
      <c r="F502" s="89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5.75" customHeight="1" x14ac:dyDescent="0.25">
      <c r="A503" s="20"/>
      <c r="B503" s="20"/>
      <c r="C503" s="87"/>
      <c r="D503" s="39"/>
      <c r="E503" s="88"/>
      <c r="F503" s="89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5.75" customHeight="1" x14ac:dyDescent="0.25">
      <c r="A504" s="20"/>
      <c r="B504" s="20"/>
      <c r="C504" s="87"/>
      <c r="D504" s="39"/>
      <c r="E504" s="88"/>
      <c r="F504" s="89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5.75" customHeight="1" x14ac:dyDescent="0.25">
      <c r="A505" s="20"/>
      <c r="B505" s="20"/>
      <c r="C505" s="87"/>
      <c r="D505" s="39"/>
      <c r="E505" s="88"/>
      <c r="F505" s="89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5.75" customHeight="1" x14ac:dyDescent="0.25">
      <c r="A506" s="20"/>
      <c r="B506" s="20"/>
      <c r="C506" s="87"/>
      <c r="D506" s="39"/>
      <c r="E506" s="88"/>
      <c r="F506" s="89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5.75" customHeight="1" x14ac:dyDescent="0.25">
      <c r="A507" s="20"/>
      <c r="B507" s="20"/>
      <c r="C507" s="87"/>
      <c r="D507" s="39"/>
      <c r="E507" s="88"/>
      <c r="F507" s="89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5.75" customHeight="1" x14ac:dyDescent="0.25">
      <c r="A508" s="20"/>
      <c r="B508" s="20"/>
      <c r="C508" s="87"/>
      <c r="D508" s="39"/>
      <c r="E508" s="88"/>
      <c r="F508" s="89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5.75" customHeight="1" x14ac:dyDescent="0.25">
      <c r="A509" s="20"/>
      <c r="B509" s="20"/>
      <c r="C509" s="87"/>
      <c r="D509" s="39"/>
      <c r="E509" s="88"/>
      <c r="F509" s="89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5.75" customHeight="1" x14ac:dyDescent="0.25">
      <c r="A510" s="20"/>
      <c r="B510" s="20"/>
      <c r="C510" s="87"/>
      <c r="D510" s="39"/>
      <c r="E510" s="88"/>
      <c r="F510" s="89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5.75" customHeight="1" x14ac:dyDescent="0.25">
      <c r="A511" s="20"/>
      <c r="B511" s="20"/>
      <c r="C511" s="87"/>
      <c r="D511" s="39"/>
      <c r="E511" s="88"/>
      <c r="F511" s="89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5.75" customHeight="1" x14ac:dyDescent="0.25">
      <c r="A512" s="20"/>
      <c r="B512" s="20"/>
      <c r="C512" s="87"/>
      <c r="D512" s="39"/>
      <c r="E512" s="88"/>
      <c r="F512" s="89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5.75" customHeight="1" x14ac:dyDescent="0.25">
      <c r="A513" s="20"/>
      <c r="B513" s="20"/>
      <c r="C513" s="87"/>
      <c r="D513" s="39"/>
      <c r="E513" s="88"/>
      <c r="F513" s="89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5.75" customHeight="1" x14ac:dyDescent="0.25">
      <c r="A514" s="20"/>
      <c r="B514" s="20"/>
      <c r="C514" s="87"/>
      <c r="D514" s="39"/>
      <c r="E514" s="88"/>
      <c r="F514" s="89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5.75" customHeight="1" x14ac:dyDescent="0.25">
      <c r="A515" s="20"/>
      <c r="B515" s="20"/>
      <c r="C515" s="87"/>
      <c r="D515" s="39"/>
      <c r="E515" s="88"/>
      <c r="F515" s="89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5.75" customHeight="1" x14ac:dyDescent="0.25">
      <c r="A516" s="20"/>
      <c r="B516" s="20"/>
      <c r="C516" s="87"/>
      <c r="D516" s="39"/>
      <c r="E516" s="88"/>
      <c r="F516" s="89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5.75" customHeight="1" x14ac:dyDescent="0.25">
      <c r="A517" s="20"/>
      <c r="B517" s="20"/>
      <c r="C517" s="87"/>
      <c r="D517" s="39"/>
      <c r="E517" s="88"/>
      <c r="F517" s="89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5.75" customHeight="1" x14ac:dyDescent="0.25">
      <c r="A518" s="20"/>
      <c r="B518" s="20"/>
      <c r="C518" s="87"/>
      <c r="D518" s="39"/>
      <c r="E518" s="88"/>
      <c r="F518" s="89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5.75" customHeight="1" x14ac:dyDescent="0.25">
      <c r="A519" s="20"/>
      <c r="B519" s="20"/>
      <c r="C519" s="87"/>
      <c r="D519" s="39"/>
      <c r="E519" s="88"/>
      <c r="F519" s="89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5.75" customHeight="1" x14ac:dyDescent="0.25">
      <c r="A520" s="20"/>
      <c r="B520" s="20"/>
      <c r="C520" s="87"/>
      <c r="D520" s="39"/>
      <c r="E520" s="88"/>
      <c r="F520" s="89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5.75" customHeight="1" x14ac:dyDescent="0.25">
      <c r="A521" s="20"/>
      <c r="B521" s="20"/>
      <c r="C521" s="87"/>
      <c r="D521" s="39"/>
      <c r="E521" s="88"/>
      <c r="F521" s="89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5.75" customHeight="1" x14ac:dyDescent="0.25">
      <c r="A522" s="20"/>
      <c r="B522" s="20"/>
      <c r="C522" s="87"/>
      <c r="D522" s="39"/>
      <c r="E522" s="88"/>
      <c r="F522" s="89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5.75" customHeight="1" x14ac:dyDescent="0.25">
      <c r="A523" s="20"/>
      <c r="B523" s="20"/>
      <c r="C523" s="87"/>
      <c r="D523" s="39"/>
      <c r="E523" s="88"/>
      <c r="F523" s="89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5.75" customHeight="1" x14ac:dyDescent="0.25">
      <c r="A524" s="20"/>
      <c r="B524" s="20"/>
      <c r="C524" s="87"/>
      <c r="D524" s="39"/>
      <c r="E524" s="88"/>
      <c r="F524" s="89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5.75" customHeight="1" x14ac:dyDescent="0.25">
      <c r="A525" s="20"/>
      <c r="B525" s="20"/>
      <c r="C525" s="87"/>
      <c r="D525" s="39"/>
      <c r="E525" s="88"/>
      <c r="F525" s="89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5.75" customHeight="1" x14ac:dyDescent="0.25">
      <c r="A526" s="20"/>
      <c r="B526" s="20"/>
      <c r="C526" s="87"/>
      <c r="D526" s="39"/>
      <c r="E526" s="88"/>
      <c r="F526" s="89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5.75" customHeight="1" x14ac:dyDescent="0.25">
      <c r="A527" s="20"/>
      <c r="B527" s="20"/>
      <c r="C527" s="87"/>
      <c r="D527" s="39"/>
      <c r="E527" s="88"/>
      <c r="F527" s="89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5.75" customHeight="1" x14ac:dyDescent="0.25">
      <c r="A528" s="20"/>
      <c r="B528" s="20"/>
      <c r="C528" s="87"/>
      <c r="D528" s="39"/>
      <c r="E528" s="88"/>
      <c r="F528" s="89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5.75" customHeight="1" x14ac:dyDescent="0.25">
      <c r="A529" s="20"/>
      <c r="B529" s="20"/>
      <c r="C529" s="87"/>
      <c r="D529" s="39"/>
      <c r="E529" s="88"/>
      <c r="F529" s="89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5.75" customHeight="1" x14ac:dyDescent="0.25">
      <c r="A530" s="20"/>
      <c r="B530" s="20"/>
      <c r="C530" s="87"/>
      <c r="D530" s="39"/>
      <c r="E530" s="88"/>
      <c r="F530" s="89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5.75" customHeight="1" x14ac:dyDescent="0.25">
      <c r="A531" s="20"/>
      <c r="B531" s="20"/>
      <c r="C531" s="87"/>
      <c r="D531" s="39"/>
      <c r="E531" s="88"/>
      <c r="F531" s="89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5.75" customHeight="1" x14ac:dyDescent="0.25">
      <c r="A532" s="20"/>
      <c r="B532" s="20"/>
      <c r="C532" s="87"/>
      <c r="D532" s="39"/>
      <c r="E532" s="88"/>
      <c r="F532" s="89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5.75" customHeight="1" x14ac:dyDescent="0.25">
      <c r="A533" s="20"/>
      <c r="B533" s="20"/>
      <c r="C533" s="87"/>
      <c r="D533" s="39"/>
      <c r="E533" s="88"/>
      <c r="F533" s="89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5.75" customHeight="1" x14ac:dyDescent="0.25">
      <c r="A534" s="20"/>
      <c r="B534" s="20"/>
      <c r="C534" s="87"/>
      <c r="D534" s="39"/>
      <c r="E534" s="88"/>
      <c r="F534" s="89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5.75" customHeight="1" x14ac:dyDescent="0.25">
      <c r="A535" s="20"/>
      <c r="B535" s="20"/>
      <c r="C535" s="87"/>
      <c r="D535" s="39"/>
      <c r="E535" s="88"/>
      <c r="F535" s="89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5.75" customHeight="1" x14ac:dyDescent="0.25">
      <c r="A536" s="20"/>
      <c r="B536" s="20"/>
      <c r="C536" s="87"/>
      <c r="D536" s="39"/>
      <c r="E536" s="88"/>
      <c r="F536" s="89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5.75" customHeight="1" x14ac:dyDescent="0.25">
      <c r="A537" s="20"/>
      <c r="B537" s="20"/>
      <c r="C537" s="87"/>
      <c r="D537" s="39"/>
      <c r="E537" s="88"/>
      <c r="F537" s="89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5.75" customHeight="1" x14ac:dyDescent="0.25">
      <c r="A538" s="20"/>
      <c r="B538" s="20"/>
      <c r="C538" s="87"/>
      <c r="D538" s="39"/>
      <c r="E538" s="88"/>
      <c r="F538" s="89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5.75" customHeight="1" x14ac:dyDescent="0.25">
      <c r="A539" s="20"/>
      <c r="B539" s="20"/>
      <c r="C539" s="87"/>
      <c r="D539" s="39"/>
      <c r="E539" s="88"/>
      <c r="F539" s="89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5.75" customHeight="1" x14ac:dyDescent="0.25">
      <c r="A540" s="20"/>
      <c r="B540" s="20"/>
      <c r="C540" s="87"/>
      <c r="D540" s="39"/>
      <c r="E540" s="88"/>
      <c r="F540" s="89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5.75" customHeight="1" x14ac:dyDescent="0.25">
      <c r="A541" s="20"/>
      <c r="B541" s="20"/>
      <c r="C541" s="87"/>
      <c r="D541" s="39"/>
      <c r="E541" s="88"/>
      <c r="F541" s="89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5.75" customHeight="1" x14ac:dyDescent="0.25">
      <c r="A542" s="20"/>
      <c r="B542" s="20"/>
      <c r="C542" s="87"/>
      <c r="D542" s="39"/>
      <c r="E542" s="88"/>
      <c r="F542" s="89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5.75" customHeight="1" x14ac:dyDescent="0.25">
      <c r="A543" s="20"/>
      <c r="B543" s="20"/>
      <c r="C543" s="87"/>
      <c r="D543" s="39"/>
      <c r="E543" s="88"/>
      <c r="F543" s="89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5.75" customHeight="1" x14ac:dyDescent="0.25">
      <c r="A544" s="20"/>
      <c r="B544" s="20"/>
      <c r="C544" s="87"/>
      <c r="D544" s="39"/>
      <c r="E544" s="88"/>
      <c r="F544" s="89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5.75" customHeight="1" x14ac:dyDescent="0.25">
      <c r="A545" s="20"/>
      <c r="B545" s="20"/>
      <c r="C545" s="87"/>
      <c r="D545" s="39"/>
      <c r="E545" s="88"/>
      <c r="F545" s="89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5.75" customHeight="1" x14ac:dyDescent="0.25">
      <c r="A546" s="20"/>
      <c r="B546" s="20"/>
      <c r="C546" s="87"/>
      <c r="D546" s="39"/>
      <c r="E546" s="88"/>
      <c r="F546" s="89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5.75" customHeight="1" x14ac:dyDescent="0.25">
      <c r="A547" s="20"/>
      <c r="B547" s="20"/>
      <c r="C547" s="87"/>
      <c r="D547" s="39"/>
      <c r="E547" s="88"/>
      <c r="F547" s="89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5.75" customHeight="1" x14ac:dyDescent="0.25">
      <c r="A548" s="20"/>
      <c r="B548" s="20"/>
      <c r="C548" s="87"/>
      <c r="D548" s="39"/>
      <c r="E548" s="88"/>
      <c r="F548" s="89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5.75" customHeight="1" x14ac:dyDescent="0.25">
      <c r="A549" s="20"/>
      <c r="B549" s="20"/>
      <c r="C549" s="87"/>
      <c r="D549" s="39"/>
      <c r="E549" s="88"/>
      <c r="F549" s="89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5.75" customHeight="1" x14ac:dyDescent="0.25">
      <c r="A550" s="20"/>
      <c r="B550" s="20"/>
      <c r="C550" s="87"/>
      <c r="D550" s="39"/>
      <c r="E550" s="88"/>
      <c r="F550" s="89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5.75" customHeight="1" x14ac:dyDescent="0.25">
      <c r="A551" s="20"/>
      <c r="B551" s="20"/>
      <c r="C551" s="87"/>
      <c r="D551" s="39"/>
      <c r="E551" s="88"/>
      <c r="F551" s="89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5.75" customHeight="1" x14ac:dyDescent="0.25">
      <c r="A552" s="20"/>
      <c r="B552" s="20"/>
      <c r="C552" s="87"/>
      <c r="D552" s="39"/>
      <c r="E552" s="88"/>
      <c r="F552" s="89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5.75" customHeight="1" x14ac:dyDescent="0.25">
      <c r="A553" s="20"/>
      <c r="B553" s="20"/>
      <c r="C553" s="87"/>
      <c r="D553" s="39"/>
      <c r="E553" s="88"/>
      <c r="F553" s="89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5.75" customHeight="1" x14ac:dyDescent="0.25">
      <c r="A554" s="20"/>
      <c r="B554" s="20"/>
      <c r="C554" s="87"/>
      <c r="D554" s="39"/>
      <c r="E554" s="88"/>
      <c r="F554" s="89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5.75" customHeight="1" x14ac:dyDescent="0.25">
      <c r="A555" s="20"/>
      <c r="B555" s="20"/>
      <c r="C555" s="87"/>
      <c r="D555" s="39"/>
      <c r="E555" s="88"/>
      <c r="F555" s="89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5.75" customHeight="1" x14ac:dyDescent="0.25">
      <c r="A556" s="20"/>
      <c r="B556" s="20"/>
      <c r="C556" s="87"/>
      <c r="D556" s="39"/>
      <c r="E556" s="88"/>
      <c r="F556" s="89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5.75" customHeight="1" x14ac:dyDescent="0.25">
      <c r="A557" s="20"/>
      <c r="B557" s="20"/>
      <c r="C557" s="87"/>
      <c r="D557" s="39"/>
      <c r="E557" s="88"/>
      <c r="F557" s="89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5.75" customHeight="1" x14ac:dyDescent="0.25">
      <c r="A558" s="20"/>
      <c r="B558" s="20"/>
      <c r="C558" s="87"/>
      <c r="D558" s="39"/>
      <c r="E558" s="88"/>
      <c r="F558" s="89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5.75" customHeight="1" x14ac:dyDescent="0.25">
      <c r="A559" s="20"/>
      <c r="B559" s="20"/>
      <c r="C559" s="87"/>
      <c r="D559" s="39"/>
      <c r="E559" s="88"/>
      <c r="F559" s="89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5.75" customHeight="1" x14ac:dyDescent="0.25">
      <c r="A560" s="20"/>
      <c r="B560" s="20"/>
      <c r="C560" s="87"/>
      <c r="D560" s="39"/>
      <c r="E560" s="88"/>
      <c r="F560" s="89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5.75" customHeight="1" x14ac:dyDescent="0.25">
      <c r="A561" s="20"/>
      <c r="B561" s="20"/>
      <c r="C561" s="87"/>
      <c r="D561" s="39"/>
      <c r="E561" s="88"/>
      <c r="F561" s="89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5.75" customHeight="1" x14ac:dyDescent="0.25">
      <c r="A562" s="20"/>
      <c r="B562" s="20"/>
      <c r="C562" s="87"/>
      <c r="D562" s="39"/>
      <c r="E562" s="88"/>
      <c r="F562" s="89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5.75" customHeight="1" x14ac:dyDescent="0.25">
      <c r="A563" s="20"/>
      <c r="B563" s="20"/>
      <c r="C563" s="87"/>
      <c r="D563" s="39"/>
      <c r="E563" s="88"/>
      <c r="F563" s="89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5.75" customHeight="1" x14ac:dyDescent="0.25">
      <c r="A564" s="20"/>
      <c r="B564" s="20"/>
      <c r="C564" s="87"/>
      <c r="D564" s="39"/>
      <c r="E564" s="88"/>
      <c r="F564" s="89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5.75" customHeight="1" x14ac:dyDescent="0.25">
      <c r="A565" s="20"/>
      <c r="B565" s="20"/>
      <c r="C565" s="87"/>
      <c r="D565" s="39"/>
      <c r="E565" s="88"/>
      <c r="F565" s="89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5.75" customHeight="1" x14ac:dyDescent="0.25">
      <c r="A566" s="20"/>
      <c r="B566" s="20"/>
      <c r="C566" s="87"/>
      <c r="D566" s="39"/>
      <c r="E566" s="88"/>
      <c r="F566" s="89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5.75" customHeight="1" x14ac:dyDescent="0.25">
      <c r="A567" s="20"/>
      <c r="B567" s="20"/>
      <c r="C567" s="87"/>
      <c r="D567" s="39"/>
      <c r="E567" s="88"/>
      <c r="F567" s="89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5.75" customHeight="1" x14ac:dyDescent="0.25">
      <c r="A568" s="20"/>
      <c r="B568" s="20"/>
      <c r="C568" s="87"/>
      <c r="D568" s="39"/>
      <c r="E568" s="88"/>
      <c r="F568" s="89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5.75" customHeight="1" x14ac:dyDescent="0.25">
      <c r="A569" s="20"/>
      <c r="B569" s="20"/>
      <c r="C569" s="87"/>
      <c r="D569" s="39"/>
      <c r="E569" s="88"/>
      <c r="F569" s="89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5.75" customHeight="1" x14ac:dyDescent="0.25">
      <c r="A570" s="20"/>
      <c r="B570" s="20"/>
      <c r="C570" s="87"/>
      <c r="D570" s="39"/>
      <c r="E570" s="88"/>
      <c r="F570" s="89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5.75" customHeight="1" x14ac:dyDescent="0.25">
      <c r="A571" s="20"/>
      <c r="B571" s="20"/>
      <c r="C571" s="87"/>
      <c r="D571" s="39"/>
      <c r="E571" s="88"/>
      <c r="F571" s="89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5.75" customHeight="1" x14ac:dyDescent="0.25">
      <c r="A572" s="20"/>
      <c r="B572" s="20"/>
      <c r="C572" s="87"/>
      <c r="D572" s="39"/>
      <c r="E572" s="88"/>
      <c r="F572" s="89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5.75" customHeight="1" x14ac:dyDescent="0.25">
      <c r="A573" s="20"/>
      <c r="B573" s="20"/>
      <c r="C573" s="87"/>
      <c r="D573" s="39"/>
      <c r="E573" s="88"/>
      <c r="F573" s="89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5.75" customHeight="1" x14ac:dyDescent="0.25">
      <c r="A574" s="20"/>
      <c r="B574" s="20"/>
      <c r="C574" s="87"/>
      <c r="D574" s="39"/>
      <c r="E574" s="88"/>
      <c r="F574" s="89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5.75" customHeight="1" x14ac:dyDescent="0.25">
      <c r="A575" s="20"/>
      <c r="B575" s="20"/>
      <c r="C575" s="87"/>
      <c r="D575" s="39"/>
      <c r="E575" s="88"/>
      <c r="F575" s="89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5.75" customHeight="1" x14ac:dyDescent="0.25">
      <c r="A576" s="20"/>
      <c r="B576" s="20"/>
      <c r="C576" s="87"/>
      <c r="D576" s="39"/>
      <c r="E576" s="88"/>
      <c r="F576" s="89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5.75" customHeight="1" x14ac:dyDescent="0.25">
      <c r="A577" s="20"/>
      <c r="B577" s="20"/>
      <c r="C577" s="87"/>
      <c r="D577" s="39"/>
      <c r="E577" s="88"/>
      <c r="F577" s="89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5.75" customHeight="1" x14ac:dyDescent="0.25">
      <c r="A578" s="20"/>
      <c r="B578" s="20"/>
      <c r="C578" s="87"/>
      <c r="D578" s="39"/>
      <c r="E578" s="88"/>
      <c r="F578" s="89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5.75" customHeight="1" x14ac:dyDescent="0.25">
      <c r="A579" s="20"/>
      <c r="B579" s="20"/>
      <c r="C579" s="87"/>
      <c r="D579" s="39"/>
      <c r="E579" s="88"/>
      <c r="F579" s="89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5.75" customHeight="1" x14ac:dyDescent="0.25">
      <c r="A580" s="20"/>
      <c r="B580" s="20"/>
      <c r="C580" s="87"/>
      <c r="D580" s="39"/>
      <c r="E580" s="88"/>
      <c r="F580" s="89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5.75" customHeight="1" x14ac:dyDescent="0.25">
      <c r="A581" s="20"/>
      <c r="B581" s="20"/>
      <c r="C581" s="87"/>
      <c r="D581" s="39"/>
      <c r="E581" s="88"/>
      <c r="F581" s="89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5.75" customHeight="1" x14ac:dyDescent="0.25">
      <c r="A582" s="20"/>
      <c r="B582" s="20"/>
      <c r="C582" s="87"/>
      <c r="D582" s="39"/>
      <c r="E582" s="88"/>
      <c r="F582" s="89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5.75" customHeight="1" x14ac:dyDescent="0.25">
      <c r="A583" s="20"/>
      <c r="B583" s="20"/>
      <c r="C583" s="87"/>
      <c r="D583" s="39"/>
      <c r="E583" s="88"/>
      <c r="F583" s="89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5.75" customHeight="1" x14ac:dyDescent="0.25">
      <c r="A584" s="20"/>
      <c r="B584" s="20"/>
      <c r="C584" s="87"/>
      <c r="D584" s="39"/>
      <c r="E584" s="88"/>
      <c r="F584" s="89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5.75" customHeight="1" x14ac:dyDescent="0.25">
      <c r="A585" s="20"/>
      <c r="B585" s="20"/>
      <c r="C585" s="87"/>
      <c r="D585" s="39"/>
      <c r="E585" s="88"/>
      <c r="F585" s="89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5.75" customHeight="1" x14ac:dyDescent="0.25">
      <c r="A586" s="20"/>
      <c r="B586" s="20"/>
      <c r="C586" s="87"/>
      <c r="D586" s="39"/>
      <c r="E586" s="88"/>
      <c r="F586" s="89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5.75" customHeight="1" x14ac:dyDescent="0.25">
      <c r="A587" s="20"/>
      <c r="B587" s="20"/>
      <c r="C587" s="87"/>
      <c r="D587" s="39"/>
      <c r="E587" s="88"/>
      <c r="F587" s="89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5.75" customHeight="1" x14ac:dyDescent="0.25">
      <c r="A588" s="20"/>
      <c r="B588" s="20"/>
      <c r="C588" s="87"/>
      <c r="D588" s="39"/>
      <c r="E588" s="88"/>
      <c r="F588" s="89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5.75" customHeight="1" x14ac:dyDescent="0.25">
      <c r="A589" s="20"/>
      <c r="B589" s="20"/>
      <c r="C589" s="87"/>
      <c r="D589" s="39"/>
      <c r="E589" s="88"/>
      <c r="F589" s="89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5.75" customHeight="1" x14ac:dyDescent="0.25">
      <c r="A590" s="20"/>
      <c r="B590" s="20"/>
      <c r="C590" s="87"/>
      <c r="D590" s="39"/>
      <c r="E590" s="88"/>
      <c r="F590" s="89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5.75" customHeight="1" x14ac:dyDescent="0.25">
      <c r="A591" s="20"/>
      <c r="B591" s="20"/>
      <c r="C591" s="87"/>
      <c r="D591" s="39"/>
      <c r="E591" s="88"/>
      <c r="F591" s="89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5.75" customHeight="1" x14ac:dyDescent="0.25">
      <c r="A592" s="20"/>
      <c r="B592" s="20"/>
      <c r="C592" s="87"/>
      <c r="D592" s="39"/>
      <c r="E592" s="88"/>
      <c r="F592" s="89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5.75" customHeight="1" x14ac:dyDescent="0.25">
      <c r="A593" s="20"/>
      <c r="B593" s="20"/>
      <c r="C593" s="87"/>
      <c r="D593" s="39"/>
      <c r="E593" s="88"/>
      <c r="F593" s="89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5.75" customHeight="1" x14ac:dyDescent="0.25">
      <c r="A594" s="20"/>
      <c r="B594" s="20"/>
      <c r="C594" s="87"/>
      <c r="D594" s="39"/>
      <c r="E594" s="88"/>
      <c r="F594" s="89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5.75" customHeight="1" x14ac:dyDescent="0.25">
      <c r="A595" s="20"/>
      <c r="B595" s="20"/>
      <c r="C595" s="87"/>
      <c r="D595" s="39"/>
      <c r="E595" s="88"/>
      <c r="F595" s="89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5.75" customHeight="1" x14ac:dyDescent="0.25">
      <c r="A596" s="20"/>
      <c r="B596" s="20"/>
      <c r="C596" s="87"/>
      <c r="D596" s="39"/>
      <c r="E596" s="88"/>
      <c r="F596" s="89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5.75" customHeight="1" x14ac:dyDescent="0.25">
      <c r="A597" s="20"/>
      <c r="B597" s="20"/>
      <c r="C597" s="87"/>
      <c r="D597" s="39"/>
      <c r="E597" s="88"/>
      <c r="F597" s="89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5.75" customHeight="1" x14ac:dyDescent="0.25">
      <c r="A598" s="20"/>
      <c r="B598" s="20"/>
      <c r="C598" s="87"/>
      <c r="D598" s="39"/>
      <c r="E598" s="88"/>
      <c r="F598" s="89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5.75" customHeight="1" x14ac:dyDescent="0.25">
      <c r="A599" s="20"/>
      <c r="B599" s="20"/>
      <c r="C599" s="87"/>
      <c r="D599" s="39"/>
      <c r="E599" s="88"/>
      <c r="F599" s="89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5.75" customHeight="1" x14ac:dyDescent="0.25">
      <c r="A600" s="20"/>
      <c r="B600" s="20"/>
      <c r="C600" s="87"/>
      <c r="D600" s="39"/>
      <c r="E600" s="88"/>
      <c r="F600" s="89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5.75" customHeight="1" x14ac:dyDescent="0.25">
      <c r="A601" s="20"/>
      <c r="B601" s="20"/>
      <c r="C601" s="87"/>
      <c r="D601" s="39"/>
      <c r="E601" s="88"/>
      <c r="F601" s="89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5.75" customHeight="1" x14ac:dyDescent="0.25">
      <c r="A602" s="20"/>
      <c r="B602" s="20"/>
      <c r="C602" s="87"/>
      <c r="D602" s="39"/>
      <c r="E602" s="88"/>
      <c r="F602" s="89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5.75" customHeight="1" x14ac:dyDescent="0.25">
      <c r="A603" s="20"/>
      <c r="B603" s="20"/>
      <c r="C603" s="87"/>
      <c r="D603" s="39"/>
      <c r="E603" s="88"/>
      <c r="F603" s="89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5.75" customHeight="1" x14ac:dyDescent="0.25">
      <c r="A604" s="20"/>
      <c r="B604" s="20"/>
      <c r="C604" s="87"/>
      <c r="D604" s="39"/>
      <c r="E604" s="88"/>
      <c r="F604" s="89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5.75" customHeight="1" x14ac:dyDescent="0.25">
      <c r="A605" s="20"/>
      <c r="B605" s="20"/>
      <c r="C605" s="87"/>
      <c r="D605" s="39"/>
      <c r="E605" s="88"/>
      <c r="F605" s="89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5.75" customHeight="1" x14ac:dyDescent="0.25">
      <c r="A606" s="20"/>
      <c r="B606" s="20"/>
      <c r="C606" s="87"/>
      <c r="D606" s="39"/>
      <c r="E606" s="88"/>
      <c r="F606" s="89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5.75" customHeight="1" x14ac:dyDescent="0.25">
      <c r="A607" s="20"/>
      <c r="B607" s="20"/>
      <c r="C607" s="87"/>
      <c r="D607" s="39"/>
      <c r="E607" s="88"/>
      <c r="F607" s="89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5.75" customHeight="1" x14ac:dyDescent="0.25">
      <c r="A608" s="20"/>
      <c r="B608" s="20"/>
      <c r="C608" s="87"/>
      <c r="D608" s="39"/>
      <c r="E608" s="88"/>
      <c r="F608" s="89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5.75" customHeight="1" x14ac:dyDescent="0.25">
      <c r="A609" s="20"/>
      <c r="B609" s="20"/>
      <c r="C609" s="87"/>
      <c r="D609" s="39"/>
      <c r="E609" s="88"/>
      <c r="F609" s="89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5.75" customHeight="1" x14ac:dyDescent="0.25">
      <c r="A610" s="20"/>
      <c r="B610" s="20"/>
      <c r="C610" s="87"/>
      <c r="D610" s="39"/>
      <c r="E610" s="88"/>
      <c r="F610" s="89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5.75" customHeight="1" x14ac:dyDescent="0.25">
      <c r="A611" s="20"/>
      <c r="B611" s="20"/>
      <c r="C611" s="87"/>
      <c r="D611" s="39"/>
      <c r="E611" s="88"/>
      <c r="F611" s="89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5.75" customHeight="1" x14ac:dyDescent="0.25">
      <c r="A612" s="20"/>
      <c r="B612" s="20"/>
      <c r="C612" s="87"/>
      <c r="D612" s="39"/>
      <c r="E612" s="88"/>
      <c r="F612" s="89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5.75" customHeight="1" x14ac:dyDescent="0.25">
      <c r="A613" s="20"/>
      <c r="B613" s="20"/>
      <c r="C613" s="87"/>
      <c r="D613" s="39"/>
      <c r="E613" s="88"/>
      <c r="F613" s="89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5.75" customHeight="1" x14ac:dyDescent="0.25">
      <c r="A614" s="20"/>
      <c r="B614" s="20"/>
      <c r="C614" s="87"/>
      <c r="D614" s="39"/>
      <c r="E614" s="88"/>
      <c r="F614" s="89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5.75" customHeight="1" x14ac:dyDescent="0.25">
      <c r="A615" s="20"/>
      <c r="B615" s="20"/>
      <c r="C615" s="87"/>
      <c r="D615" s="39"/>
      <c r="E615" s="88"/>
      <c r="F615" s="89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5.75" customHeight="1" x14ac:dyDescent="0.25">
      <c r="A616" s="20"/>
      <c r="B616" s="20"/>
      <c r="C616" s="87"/>
      <c r="D616" s="39"/>
      <c r="E616" s="88"/>
      <c r="F616" s="89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5.75" customHeight="1" x14ac:dyDescent="0.25">
      <c r="A617" s="20"/>
      <c r="B617" s="20"/>
      <c r="C617" s="87"/>
      <c r="D617" s="39"/>
      <c r="E617" s="88"/>
      <c r="F617" s="89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5.75" customHeight="1" x14ac:dyDescent="0.25">
      <c r="A618" s="20"/>
      <c r="B618" s="20"/>
      <c r="C618" s="87"/>
      <c r="D618" s="39"/>
      <c r="E618" s="88"/>
      <c r="F618" s="89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5.75" customHeight="1" x14ac:dyDescent="0.25">
      <c r="A619" s="20"/>
      <c r="B619" s="20"/>
      <c r="C619" s="87"/>
      <c r="D619" s="39"/>
      <c r="E619" s="88"/>
      <c r="F619" s="89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5.75" customHeight="1" x14ac:dyDescent="0.25">
      <c r="A620" s="20"/>
      <c r="B620" s="20"/>
      <c r="C620" s="87"/>
      <c r="D620" s="39"/>
      <c r="E620" s="88"/>
      <c r="F620" s="89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5.75" customHeight="1" x14ac:dyDescent="0.25">
      <c r="A621" s="20"/>
      <c r="B621" s="20"/>
      <c r="C621" s="87"/>
      <c r="D621" s="39"/>
      <c r="E621" s="88"/>
      <c r="F621" s="89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5.75" customHeight="1" x14ac:dyDescent="0.25">
      <c r="A622" s="20"/>
      <c r="B622" s="20"/>
      <c r="C622" s="87"/>
      <c r="D622" s="39"/>
      <c r="E622" s="88"/>
      <c r="F622" s="89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5.75" customHeight="1" x14ac:dyDescent="0.25">
      <c r="A623" s="20"/>
      <c r="B623" s="20"/>
      <c r="C623" s="87"/>
      <c r="D623" s="39"/>
      <c r="E623" s="88"/>
      <c r="F623" s="89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5.75" customHeight="1" x14ac:dyDescent="0.25">
      <c r="A624" s="20"/>
      <c r="B624" s="20"/>
      <c r="C624" s="87"/>
      <c r="D624" s="39"/>
      <c r="E624" s="88"/>
      <c r="F624" s="89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5.75" customHeight="1" x14ac:dyDescent="0.25">
      <c r="A625" s="20"/>
      <c r="B625" s="20"/>
      <c r="C625" s="87"/>
      <c r="D625" s="39"/>
      <c r="E625" s="88"/>
      <c r="F625" s="89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5.75" customHeight="1" x14ac:dyDescent="0.25">
      <c r="A626" s="20"/>
      <c r="B626" s="20"/>
      <c r="C626" s="87"/>
      <c r="D626" s="39"/>
      <c r="E626" s="88"/>
      <c r="F626" s="89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5.75" customHeight="1" x14ac:dyDescent="0.25">
      <c r="A627" s="20"/>
      <c r="B627" s="20"/>
      <c r="C627" s="87"/>
      <c r="D627" s="39"/>
      <c r="E627" s="88"/>
      <c r="F627" s="89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5.75" customHeight="1" x14ac:dyDescent="0.25">
      <c r="A628" s="20"/>
      <c r="B628" s="20"/>
      <c r="C628" s="87"/>
      <c r="D628" s="39"/>
      <c r="E628" s="88"/>
      <c r="F628" s="89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5.75" customHeight="1" x14ac:dyDescent="0.25">
      <c r="A629" s="20"/>
      <c r="B629" s="20"/>
      <c r="C629" s="87"/>
      <c r="D629" s="39"/>
      <c r="E629" s="88"/>
      <c r="F629" s="89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5.75" customHeight="1" x14ac:dyDescent="0.25">
      <c r="A630" s="20"/>
      <c r="B630" s="20"/>
      <c r="C630" s="87"/>
      <c r="D630" s="39"/>
      <c r="E630" s="88"/>
      <c r="F630" s="89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5.75" customHeight="1" x14ac:dyDescent="0.25">
      <c r="A631" s="20"/>
      <c r="B631" s="20"/>
      <c r="C631" s="87"/>
      <c r="D631" s="39"/>
      <c r="E631" s="88"/>
      <c r="F631" s="89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5.75" customHeight="1" x14ac:dyDescent="0.25">
      <c r="A632" s="20"/>
      <c r="B632" s="20"/>
      <c r="C632" s="87"/>
      <c r="D632" s="39"/>
      <c r="E632" s="88"/>
      <c r="F632" s="89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5.75" customHeight="1" x14ac:dyDescent="0.25">
      <c r="A633" s="20"/>
      <c r="B633" s="20"/>
      <c r="C633" s="87"/>
      <c r="D633" s="39"/>
      <c r="E633" s="88"/>
      <c r="F633" s="89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5.75" customHeight="1" x14ac:dyDescent="0.25">
      <c r="A634" s="20"/>
      <c r="B634" s="20"/>
      <c r="C634" s="87"/>
      <c r="D634" s="39"/>
      <c r="E634" s="88"/>
      <c r="F634" s="89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5.75" customHeight="1" x14ac:dyDescent="0.25">
      <c r="A635" s="20"/>
      <c r="B635" s="20"/>
      <c r="C635" s="87"/>
      <c r="D635" s="39"/>
      <c r="E635" s="88"/>
      <c r="F635" s="89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5.75" customHeight="1" x14ac:dyDescent="0.25">
      <c r="A636" s="20"/>
      <c r="B636" s="20"/>
      <c r="C636" s="87"/>
      <c r="D636" s="39"/>
      <c r="E636" s="88"/>
      <c r="F636" s="89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5.75" customHeight="1" x14ac:dyDescent="0.25">
      <c r="A637" s="20"/>
      <c r="B637" s="20"/>
      <c r="C637" s="87"/>
      <c r="D637" s="39"/>
      <c r="E637" s="88"/>
      <c r="F637" s="89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5.75" customHeight="1" x14ac:dyDescent="0.25">
      <c r="A638" s="20"/>
      <c r="B638" s="20"/>
      <c r="C638" s="87"/>
      <c r="D638" s="39"/>
      <c r="E638" s="88"/>
      <c r="F638" s="89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5.75" customHeight="1" x14ac:dyDescent="0.25">
      <c r="A639" s="20"/>
      <c r="B639" s="20"/>
      <c r="C639" s="87"/>
      <c r="D639" s="39"/>
      <c r="E639" s="88"/>
      <c r="F639" s="89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5.75" customHeight="1" x14ac:dyDescent="0.25">
      <c r="A640" s="20"/>
      <c r="B640" s="20"/>
      <c r="C640" s="87"/>
      <c r="D640" s="39"/>
      <c r="E640" s="88"/>
      <c r="F640" s="89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5.75" customHeight="1" x14ac:dyDescent="0.25">
      <c r="A641" s="20"/>
      <c r="B641" s="20"/>
      <c r="C641" s="87"/>
      <c r="D641" s="39"/>
      <c r="E641" s="88"/>
      <c r="F641" s="89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5.75" customHeight="1" x14ac:dyDescent="0.25">
      <c r="A642" s="20"/>
      <c r="B642" s="20"/>
      <c r="C642" s="87"/>
      <c r="D642" s="39"/>
      <c r="E642" s="88"/>
      <c r="F642" s="89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5.75" customHeight="1" x14ac:dyDescent="0.25">
      <c r="A643" s="20"/>
      <c r="B643" s="20"/>
      <c r="C643" s="87"/>
      <c r="D643" s="39"/>
      <c r="E643" s="88"/>
      <c r="F643" s="89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5.75" customHeight="1" x14ac:dyDescent="0.25">
      <c r="A644" s="20"/>
      <c r="B644" s="20"/>
      <c r="C644" s="87"/>
      <c r="D644" s="39"/>
      <c r="E644" s="88"/>
      <c r="F644" s="89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5.75" customHeight="1" x14ac:dyDescent="0.25">
      <c r="A645" s="20"/>
      <c r="B645" s="20"/>
      <c r="C645" s="87"/>
      <c r="D645" s="39"/>
      <c r="E645" s="88"/>
      <c r="F645" s="89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5.75" customHeight="1" x14ac:dyDescent="0.25">
      <c r="A646" s="20"/>
      <c r="B646" s="20"/>
      <c r="C646" s="87"/>
      <c r="D646" s="39"/>
      <c r="E646" s="88"/>
      <c r="F646" s="89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5.75" customHeight="1" x14ac:dyDescent="0.25">
      <c r="A647" s="20"/>
      <c r="B647" s="20"/>
      <c r="C647" s="87"/>
      <c r="D647" s="39"/>
      <c r="E647" s="88"/>
      <c r="F647" s="89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5.75" customHeight="1" x14ac:dyDescent="0.25">
      <c r="A648" s="20"/>
      <c r="B648" s="20"/>
      <c r="C648" s="87"/>
      <c r="D648" s="39"/>
      <c r="E648" s="88"/>
      <c r="F648" s="89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5.75" customHeight="1" x14ac:dyDescent="0.25">
      <c r="A649" s="20"/>
      <c r="B649" s="20"/>
      <c r="C649" s="87"/>
      <c r="D649" s="39"/>
      <c r="E649" s="88"/>
      <c r="F649" s="89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5.75" customHeight="1" x14ac:dyDescent="0.25">
      <c r="A650" s="20"/>
      <c r="B650" s="20"/>
      <c r="C650" s="87"/>
      <c r="D650" s="39"/>
      <c r="E650" s="88"/>
      <c r="F650" s="89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5.75" customHeight="1" x14ac:dyDescent="0.25">
      <c r="A651" s="20"/>
      <c r="B651" s="20"/>
      <c r="C651" s="87"/>
      <c r="D651" s="39"/>
      <c r="E651" s="88"/>
      <c r="F651" s="89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5.75" customHeight="1" x14ac:dyDescent="0.25">
      <c r="A652" s="20"/>
      <c r="B652" s="20"/>
      <c r="C652" s="87"/>
      <c r="D652" s="39"/>
      <c r="E652" s="88"/>
      <c r="F652" s="89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5.75" customHeight="1" x14ac:dyDescent="0.25">
      <c r="A653" s="20"/>
      <c r="B653" s="20"/>
      <c r="C653" s="87"/>
      <c r="D653" s="39"/>
      <c r="E653" s="88"/>
      <c r="F653" s="89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5.75" customHeight="1" x14ac:dyDescent="0.25">
      <c r="A654" s="20"/>
      <c r="B654" s="20"/>
      <c r="C654" s="87"/>
      <c r="D654" s="39"/>
      <c r="E654" s="88"/>
      <c r="F654" s="89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5.75" customHeight="1" x14ac:dyDescent="0.25">
      <c r="A655" s="20"/>
      <c r="B655" s="20"/>
      <c r="C655" s="87"/>
      <c r="D655" s="39"/>
      <c r="E655" s="88"/>
      <c r="F655" s="89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5.75" customHeight="1" x14ac:dyDescent="0.25">
      <c r="A656" s="20"/>
      <c r="B656" s="20"/>
      <c r="C656" s="87"/>
      <c r="D656" s="39"/>
      <c r="E656" s="88"/>
      <c r="F656" s="89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5.75" customHeight="1" x14ac:dyDescent="0.25">
      <c r="A657" s="20"/>
      <c r="B657" s="20"/>
      <c r="C657" s="87"/>
      <c r="D657" s="39"/>
      <c r="E657" s="88"/>
      <c r="F657" s="89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5.75" customHeight="1" x14ac:dyDescent="0.25">
      <c r="A658" s="20"/>
      <c r="B658" s="20"/>
      <c r="C658" s="87"/>
      <c r="D658" s="39"/>
      <c r="E658" s="88"/>
      <c r="F658" s="89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5.75" customHeight="1" x14ac:dyDescent="0.25">
      <c r="A659" s="20"/>
      <c r="B659" s="20"/>
      <c r="C659" s="87"/>
      <c r="D659" s="39"/>
      <c r="E659" s="88"/>
      <c r="F659" s="89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5.75" customHeight="1" x14ac:dyDescent="0.25">
      <c r="A660" s="20"/>
      <c r="B660" s="20"/>
      <c r="C660" s="87"/>
      <c r="D660" s="39"/>
      <c r="E660" s="88"/>
      <c r="F660" s="89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5.75" customHeight="1" x14ac:dyDescent="0.25">
      <c r="A661" s="20"/>
      <c r="B661" s="20"/>
      <c r="C661" s="87"/>
      <c r="D661" s="39"/>
      <c r="E661" s="88"/>
      <c r="F661" s="89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5.75" customHeight="1" x14ac:dyDescent="0.25">
      <c r="A662" s="20"/>
      <c r="B662" s="20"/>
      <c r="C662" s="87"/>
      <c r="D662" s="39"/>
      <c r="E662" s="88"/>
      <c r="F662" s="89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5.75" customHeight="1" x14ac:dyDescent="0.25">
      <c r="A663" s="20"/>
      <c r="B663" s="20"/>
      <c r="C663" s="87"/>
      <c r="D663" s="39"/>
      <c r="E663" s="88"/>
      <c r="F663" s="89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5.75" customHeight="1" x14ac:dyDescent="0.25">
      <c r="A664" s="20"/>
      <c r="B664" s="20"/>
      <c r="C664" s="87"/>
      <c r="D664" s="39"/>
      <c r="E664" s="88"/>
      <c r="F664" s="89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5.75" customHeight="1" x14ac:dyDescent="0.25">
      <c r="A665" s="20"/>
      <c r="B665" s="20"/>
      <c r="C665" s="87"/>
      <c r="D665" s="39"/>
      <c r="E665" s="88"/>
      <c r="F665" s="89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5.75" customHeight="1" x14ac:dyDescent="0.25">
      <c r="A666" s="20"/>
      <c r="B666" s="20"/>
      <c r="C666" s="87"/>
      <c r="D666" s="39"/>
      <c r="E666" s="88"/>
      <c r="F666" s="89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5.75" customHeight="1" x14ac:dyDescent="0.25">
      <c r="A667" s="20"/>
      <c r="B667" s="20"/>
      <c r="C667" s="87"/>
      <c r="D667" s="39"/>
      <c r="E667" s="88"/>
      <c r="F667" s="89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5.75" customHeight="1" x14ac:dyDescent="0.25">
      <c r="A668" s="20"/>
      <c r="B668" s="20"/>
      <c r="C668" s="87"/>
      <c r="D668" s="39"/>
      <c r="E668" s="88"/>
      <c r="F668" s="89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5.75" customHeight="1" x14ac:dyDescent="0.25">
      <c r="A669" s="20"/>
      <c r="B669" s="20"/>
      <c r="C669" s="87"/>
      <c r="D669" s="39"/>
      <c r="E669" s="88"/>
      <c r="F669" s="89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5.75" customHeight="1" x14ac:dyDescent="0.25">
      <c r="A670" s="20"/>
      <c r="B670" s="20"/>
      <c r="C670" s="87"/>
      <c r="D670" s="39"/>
      <c r="E670" s="88"/>
      <c r="F670" s="89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5.75" customHeight="1" x14ac:dyDescent="0.25">
      <c r="A671" s="20"/>
      <c r="B671" s="20"/>
      <c r="C671" s="87"/>
      <c r="D671" s="39"/>
      <c r="E671" s="88"/>
      <c r="F671" s="89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5.75" customHeight="1" x14ac:dyDescent="0.25">
      <c r="A672" s="20"/>
      <c r="B672" s="20"/>
      <c r="C672" s="87"/>
      <c r="D672" s="39"/>
      <c r="E672" s="88"/>
      <c r="F672" s="89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5.75" customHeight="1" x14ac:dyDescent="0.25">
      <c r="A673" s="20"/>
      <c r="B673" s="20"/>
      <c r="C673" s="87"/>
      <c r="D673" s="39"/>
      <c r="E673" s="88"/>
      <c r="F673" s="89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5.75" customHeight="1" x14ac:dyDescent="0.25">
      <c r="A674" s="20"/>
      <c r="B674" s="20"/>
      <c r="C674" s="87"/>
      <c r="D674" s="39"/>
      <c r="E674" s="88"/>
      <c r="F674" s="89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5.75" customHeight="1" x14ac:dyDescent="0.25">
      <c r="A675" s="20"/>
      <c r="B675" s="20"/>
      <c r="C675" s="87"/>
      <c r="D675" s="39"/>
      <c r="E675" s="88"/>
      <c r="F675" s="89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5.75" customHeight="1" x14ac:dyDescent="0.25">
      <c r="A676" s="20"/>
      <c r="B676" s="20"/>
      <c r="C676" s="87"/>
      <c r="D676" s="39"/>
      <c r="E676" s="88"/>
      <c r="F676" s="89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5.75" customHeight="1" x14ac:dyDescent="0.25">
      <c r="A677" s="20"/>
      <c r="B677" s="20"/>
      <c r="C677" s="87"/>
      <c r="D677" s="39"/>
      <c r="E677" s="88"/>
      <c r="F677" s="89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5.75" customHeight="1" x14ac:dyDescent="0.25">
      <c r="A678" s="20"/>
      <c r="B678" s="20"/>
      <c r="C678" s="87"/>
      <c r="D678" s="39"/>
      <c r="E678" s="88"/>
      <c r="F678" s="89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5.75" customHeight="1" x14ac:dyDescent="0.25">
      <c r="A679" s="20"/>
      <c r="B679" s="20"/>
      <c r="C679" s="87"/>
      <c r="D679" s="39"/>
      <c r="E679" s="88"/>
      <c r="F679" s="89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5.75" customHeight="1" x14ac:dyDescent="0.25">
      <c r="A680" s="20"/>
      <c r="B680" s="20"/>
      <c r="C680" s="87"/>
      <c r="D680" s="39"/>
      <c r="E680" s="88"/>
      <c r="F680" s="89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5.75" customHeight="1" x14ac:dyDescent="0.25">
      <c r="A681" s="20"/>
      <c r="B681" s="20"/>
      <c r="C681" s="87"/>
      <c r="D681" s="39"/>
      <c r="E681" s="88"/>
      <c r="F681" s="89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5.75" customHeight="1" x14ac:dyDescent="0.25">
      <c r="A682" s="20"/>
      <c r="B682" s="20"/>
      <c r="C682" s="87"/>
      <c r="D682" s="39"/>
      <c r="E682" s="88"/>
      <c r="F682" s="89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5.75" customHeight="1" x14ac:dyDescent="0.25">
      <c r="A683" s="20"/>
      <c r="B683" s="20"/>
      <c r="C683" s="87"/>
      <c r="D683" s="39"/>
      <c r="E683" s="88"/>
      <c r="F683" s="89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5.75" customHeight="1" x14ac:dyDescent="0.25">
      <c r="A684" s="20"/>
      <c r="B684" s="20"/>
      <c r="C684" s="87"/>
      <c r="D684" s="39"/>
      <c r="E684" s="88"/>
      <c r="F684" s="89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5.75" customHeight="1" x14ac:dyDescent="0.25">
      <c r="A685" s="20"/>
      <c r="B685" s="20"/>
      <c r="C685" s="87"/>
      <c r="D685" s="39"/>
      <c r="E685" s="88"/>
      <c r="F685" s="89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5.75" customHeight="1" x14ac:dyDescent="0.25">
      <c r="A686" s="20"/>
      <c r="B686" s="20"/>
      <c r="C686" s="87"/>
      <c r="D686" s="39"/>
      <c r="E686" s="88"/>
      <c r="F686" s="89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5.75" customHeight="1" x14ac:dyDescent="0.25">
      <c r="A687" s="20"/>
      <c r="B687" s="20"/>
      <c r="C687" s="87"/>
      <c r="D687" s="39"/>
      <c r="E687" s="88"/>
      <c r="F687" s="89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5.75" customHeight="1" x14ac:dyDescent="0.25">
      <c r="A688" s="20"/>
      <c r="B688" s="20"/>
      <c r="C688" s="87"/>
      <c r="D688" s="39"/>
      <c r="E688" s="88"/>
      <c r="F688" s="89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5.75" customHeight="1" x14ac:dyDescent="0.25">
      <c r="A689" s="20"/>
      <c r="B689" s="20"/>
      <c r="C689" s="87"/>
      <c r="D689" s="39"/>
      <c r="E689" s="88"/>
      <c r="F689" s="89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5.75" customHeight="1" x14ac:dyDescent="0.25">
      <c r="A690" s="20"/>
      <c r="B690" s="20"/>
      <c r="C690" s="87"/>
      <c r="D690" s="39"/>
      <c r="E690" s="88"/>
      <c r="F690" s="89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5.75" customHeight="1" x14ac:dyDescent="0.25">
      <c r="A691" s="20"/>
      <c r="B691" s="20"/>
      <c r="C691" s="87"/>
      <c r="D691" s="39"/>
      <c r="E691" s="88"/>
      <c r="F691" s="89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5.75" customHeight="1" x14ac:dyDescent="0.25">
      <c r="A692" s="20"/>
      <c r="B692" s="20"/>
      <c r="C692" s="87"/>
      <c r="D692" s="39"/>
      <c r="E692" s="88"/>
      <c r="F692" s="89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5.75" customHeight="1" x14ac:dyDescent="0.25">
      <c r="A693" s="20"/>
      <c r="B693" s="20"/>
      <c r="C693" s="87"/>
      <c r="D693" s="39"/>
      <c r="E693" s="88"/>
      <c r="F693" s="89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5.75" customHeight="1" x14ac:dyDescent="0.25">
      <c r="A694" s="20"/>
      <c r="B694" s="20"/>
      <c r="C694" s="87"/>
      <c r="D694" s="39"/>
      <c r="E694" s="88"/>
      <c r="F694" s="89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5.75" customHeight="1" x14ac:dyDescent="0.25">
      <c r="A695" s="20"/>
      <c r="B695" s="20"/>
      <c r="C695" s="87"/>
      <c r="D695" s="39"/>
      <c r="E695" s="88"/>
      <c r="F695" s="89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5.75" customHeight="1" x14ac:dyDescent="0.25">
      <c r="A696" s="20"/>
      <c r="B696" s="20"/>
      <c r="C696" s="87"/>
      <c r="D696" s="39"/>
      <c r="E696" s="88"/>
      <c r="F696" s="89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5.75" customHeight="1" x14ac:dyDescent="0.25">
      <c r="A697" s="20"/>
      <c r="B697" s="20"/>
      <c r="C697" s="87"/>
      <c r="D697" s="39"/>
      <c r="E697" s="88"/>
      <c r="F697" s="89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5.75" customHeight="1" x14ac:dyDescent="0.25">
      <c r="A698" s="20"/>
      <c r="B698" s="20"/>
      <c r="C698" s="87"/>
      <c r="D698" s="39"/>
      <c r="E698" s="88"/>
      <c r="F698" s="89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5.75" customHeight="1" x14ac:dyDescent="0.25">
      <c r="A699" s="20"/>
      <c r="B699" s="20"/>
      <c r="C699" s="87"/>
      <c r="D699" s="39"/>
      <c r="E699" s="88"/>
      <c r="F699" s="89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5.75" customHeight="1" x14ac:dyDescent="0.25">
      <c r="A700" s="20"/>
      <c r="B700" s="20"/>
      <c r="C700" s="87"/>
      <c r="D700" s="39"/>
      <c r="E700" s="88"/>
      <c r="F700" s="89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5.75" customHeight="1" x14ac:dyDescent="0.25">
      <c r="A701" s="20"/>
      <c r="B701" s="20"/>
      <c r="C701" s="87"/>
      <c r="D701" s="39"/>
      <c r="E701" s="88"/>
      <c r="F701" s="89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5.75" customHeight="1" x14ac:dyDescent="0.25">
      <c r="A702" s="20"/>
      <c r="B702" s="20"/>
      <c r="C702" s="87"/>
      <c r="D702" s="39"/>
      <c r="E702" s="88"/>
      <c r="F702" s="89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5.75" customHeight="1" x14ac:dyDescent="0.25">
      <c r="A703" s="20"/>
      <c r="B703" s="20"/>
      <c r="C703" s="87"/>
      <c r="D703" s="39"/>
      <c r="E703" s="88"/>
      <c r="F703" s="89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5.75" customHeight="1" x14ac:dyDescent="0.25">
      <c r="A704" s="20"/>
      <c r="B704" s="20"/>
      <c r="C704" s="87"/>
      <c r="D704" s="39"/>
      <c r="E704" s="88"/>
      <c r="F704" s="89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5.75" customHeight="1" x14ac:dyDescent="0.25">
      <c r="A705" s="20"/>
      <c r="B705" s="20"/>
      <c r="C705" s="87"/>
      <c r="D705" s="39"/>
      <c r="E705" s="88"/>
      <c r="F705" s="89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5.75" customHeight="1" x14ac:dyDescent="0.25">
      <c r="A706" s="20"/>
      <c r="B706" s="20"/>
      <c r="C706" s="87"/>
      <c r="D706" s="39"/>
      <c r="E706" s="88"/>
      <c r="F706" s="89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5.75" customHeight="1" x14ac:dyDescent="0.25">
      <c r="A707" s="20"/>
      <c r="B707" s="20"/>
      <c r="C707" s="87"/>
      <c r="D707" s="39"/>
      <c r="E707" s="88"/>
      <c r="F707" s="89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5.75" customHeight="1" x14ac:dyDescent="0.25">
      <c r="A708" s="20"/>
      <c r="B708" s="20"/>
      <c r="C708" s="87"/>
      <c r="D708" s="39"/>
      <c r="E708" s="88"/>
      <c r="F708" s="89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5.75" customHeight="1" x14ac:dyDescent="0.25">
      <c r="A709" s="20"/>
      <c r="B709" s="20"/>
      <c r="C709" s="87"/>
      <c r="D709" s="39"/>
      <c r="E709" s="88"/>
      <c r="F709" s="89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5.75" customHeight="1" x14ac:dyDescent="0.25">
      <c r="A710" s="20"/>
      <c r="B710" s="20"/>
      <c r="C710" s="87"/>
      <c r="D710" s="39"/>
      <c r="E710" s="88"/>
      <c r="F710" s="89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5.75" customHeight="1" x14ac:dyDescent="0.25">
      <c r="A711" s="20"/>
      <c r="B711" s="20"/>
      <c r="C711" s="87"/>
      <c r="D711" s="39"/>
      <c r="E711" s="88"/>
      <c r="F711" s="89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5.75" customHeight="1" x14ac:dyDescent="0.25">
      <c r="A712" s="20"/>
      <c r="B712" s="20"/>
      <c r="C712" s="87"/>
      <c r="D712" s="39"/>
      <c r="E712" s="88"/>
      <c r="F712" s="89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5.75" customHeight="1" x14ac:dyDescent="0.25">
      <c r="A713" s="20"/>
      <c r="B713" s="20"/>
      <c r="C713" s="87"/>
      <c r="D713" s="39"/>
      <c r="E713" s="88"/>
      <c r="F713" s="89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5.75" customHeight="1" x14ac:dyDescent="0.25">
      <c r="A714" s="20"/>
      <c r="B714" s="20"/>
      <c r="C714" s="87"/>
      <c r="D714" s="39"/>
      <c r="E714" s="88"/>
      <c r="F714" s="89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5.75" customHeight="1" x14ac:dyDescent="0.25">
      <c r="A715" s="20"/>
      <c r="B715" s="20"/>
      <c r="C715" s="87"/>
      <c r="D715" s="39"/>
      <c r="E715" s="88"/>
      <c r="F715" s="89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5.75" customHeight="1" x14ac:dyDescent="0.25">
      <c r="A716" s="20"/>
      <c r="B716" s="20"/>
      <c r="C716" s="87"/>
      <c r="D716" s="39"/>
      <c r="E716" s="88"/>
      <c r="F716" s="89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5.75" customHeight="1" x14ac:dyDescent="0.25">
      <c r="A717" s="20"/>
      <c r="B717" s="20"/>
      <c r="C717" s="87"/>
      <c r="D717" s="39"/>
      <c r="E717" s="88"/>
      <c r="F717" s="89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5.75" customHeight="1" x14ac:dyDescent="0.25">
      <c r="A718" s="20"/>
      <c r="B718" s="20"/>
      <c r="C718" s="87"/>
      <c r="D718" s="39"/>
      <c r="E718" s="88"/>
      <c r="F718" s="89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5.75" customHeight="1" x14ac:dyDescent="0.25">
      <c r="A719" s="20"/>
      <c r="B719" s="20"/>
      <c r="C719" s="87"/>
      <c r="D719" s="39"/>
      <c r="E719" s="88"/>
      <c r="F719" s="89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5.75" customHeight="1" x14ac:dyDescent="0.25">
      <c r="A720" s="20"/>
      <c r="B720" s="20"/>
      <c r="C720" s="87"/>
      <c r="D720" s="39"/>
      <c r="E720" s="88"/>
      <c r="F720" s="89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5.75" customHeight="1" x14ac:dyDescent="0.25">
      <c r="A721" s="20"/>
      <c r="B721" s="20"/>
      <c r="C721" s="87"/>
      <c r="D721" s="39"/>
      <c r="E721" s="88"/>
      <c r="F721" s="89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5.75" customHeight="1" x14ac:dyDescent="0.25">
      <c r="A722" s="20"/>
      <c r="B722" s="20"/>
      <c r="C722" s="87"/>
      <c r="D722" s="39"/>
      <c r="E722" s="88"/>
      <c r="F722" s="89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5.75" customHeight="1" x14ac:dyDescent="0.25">
      <c r="A723" s="20"/>
      <c r="B723" s="20"/>
      <c r="C723" s="87"/>
      <c r="D723" s="39"/>
      <c r="E723" s="88"/>
      <c r="F723" s="89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5.75" customHeight="1" x14ac:dyDescent="0.25">
      <c r="A724" s="20"/>
      <c r="B724" s="20"/>
      <c r="C724" s="87"/>
      <c r="D724" s="39"/>
      <c r="E724" s="88"/>
      <c r="F724" s="89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5.75" customHeight="1" x14ac:dyDescent="0.25">
      <c r="A725" s="20"/>
      <c r="B725" s="20"/>
      <c r="C725" s="87"/>
      <c r="D725" s="39"/>
      <c r="E725" s="88"/>
      <c r="F725" s="89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5.75" customHeight="1" x14ac:dyDescent="0.25">
      <c r="A726" s="20"/>
      <c r="B726" s="20"/>
      <c r="C726" s="87"/>
      <c r="D726" s="39"/>
      <c r="E726" s="88"/>
      <c r="F726" s="89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5.75" customHeight="1" x14ac:dyDescent="0.25">
      <c r="A727" s="20"/>
      <c r="B727" s="20"/>
      <c r="C727" s="87"/>
      <c r="D727" s="39"/>
      <c r="E727" s="88"/>
      <c r="F727" s="89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5.75" customHeight="1" x14ac:dyDescent="0.25">
      <c r="A728" s="20"/>
      <c r="B728" s="20"/>
      <c r="C728" s="87"/>
      <c r="D728" s="39"/>
      <c r="E728" s="88"/>
      <c r="F728" s="89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5.75" customHeight="1" x14ac:dyDescent="0.25">
      <c r="A729" s="20"/>
      <c r="B729" s="20"/>
      <c r="C729" s="87"/>
      <c r="D729" s="39"/>
      <c r="E729" s="88"/>
      <c r="F729" s="89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5.75" customHeight="1" x14ac:dyDescent="0.25">
      <c r="A730" s="20"/>
      <c r="B730" s="20"/>
      <c r="C730" s="87"/>
      <c r="D730" s="39"/>
      <c r="E730" s="88"/>
      <c r="F730" s="89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5.75" customHeight="1" x14ac:dyDescent="0.25">
      <c r="A731" s="20"/>
      <c r="B731" s="20"/>
      <c r="C731" s="87"/>
      <c r="D731" s="39"/>
      <c r="E731" s="88"/>
      <c r="F731" s="89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5.75" customHeight="1" x14ac:dyDescent="0.25">
      <c r="A732" s="20"/>
      <c r="B732" s="20"/>
      <c r="C732" s="87"/>
      <c r="D732" s="39"/>
      <c r="E732" s="88"/>
      <c r="F732" s="89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5.75" customHeight="1" x14ac:dyDescent="0.25">
      <c r="A733" s="20"/>
      <c r="B733" s="20"/>
      <c r="C733" s="87"/>
      <c r="D733" s="39"/>
      <c r="E733" s="88"/>
      <c r="F733" s="89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5.75" customHeight="1" x14ac:dyDescent="0.25">
      <c r="A734" s="20"/>
      <c r="B734" s="20"/>
      <c r="C734" s="87"/>
      <c r="D734" s="39"/>
      <c r="E734" s="88"/>
      <c r="F734" s="89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5.75" customHeight="1" x14ac:dyDescent="0.25">
      <c r="A735" s="20"/>
      <c r="B735" s="20"/>
      <c r="C735" s="87"/>
      <c r="D735" s="39"/>
      <c r="E735" s="88"/>
      <c r="F735" s="89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5.75" customHeight="1" x14ac:dyDescent="0.25">
      <c r="A736" s="20"/>
      <c r="B736" s="20"/>
      <c r="C736" s="87"/>
      <c r="D736" s="39"/>
      <c r="E736" s="88"/>
      <c r="F736" s="89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5.75" customHeight="1" x14ac:dyDescent="0.25">
      <c r="A737" s="20"/>
      <c r="B737" s="20"/>
      <c r="C737" s="87"/>
      <c r="D737" s="39"/>
      <c r="E737" s="88"/>
      <c r="F737" s="89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5.75" customHeight="1" x14ac:dyDescent="0.25">
      <c r="A738" s="20"/>
      <c r="B738" s="20"/>
      <c r="C738" s="87"/>
      <c r="D738" s="39"/>
      <c r="E738" s="88"/>
      <c r="F738" s="89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5.75" customHeight="1" x14ac:dyDescent="0.25">
      <c r="A739" s="20"/>
      <c r="B739" s="20"/>
      <c r="C739" s="87"/>
      <c r="D739" s="39"/>
      <c r="E739" s="88"/>
      <c r="F739" s="89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5.75" customHeight="1" x14ac:dyDescent="0.25">
      <c r="A740" s="20"/>
      <c r="B740" s="20"/>
      <c r="C740" s="87"/>
      <c r="D740" s="39"/>
      <c r="E740" s="88"/>
      <c r="F740" s="89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5.75" customHeight="1" x14ac:dyDescent="0.25">
      <c r="A741" s="20"/>
      <c r="B741" s="20"/>
      <c r="C741" s="87"/>
      <c r="D741" s="39"/>
      <c r="E741" s="88"/>
      <c r="F741" s="89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5.75" customHeight="1" x14ac:dyDescent="0.25">
      <c r="A742" s="20"/>
      <c r="B742" s="20"/>
      <c r="C742" s="87"/>
      <c r="D742" s="39"/>
      <c r="E742" s="88"/>
      <c r="F742" s="89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5.75" customHeight="1" x14ac:dyDescent="0.25">
      <c r="A743" s="20"/>
      <c r="B743" s="20"/>
      <c r="C743" s="87"/>
      <c r="D743" s="39"/>
      <c r="E743" s="88"/>
      <c r="F743" s="89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5.75" customHeight="1" x14ac:dyDescent="0.25">
      <c r="A744" s="20"/>
      <c r="B744" s="20"/>
      <c r="C744" s="87"/>
      <c r="D744" s="39"/>
      <c r="E744" s="88"/>
      <c r="F744" s="89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5.75" customHeight="1" x14ac:dyDescent="0.25">
      <c r="A745" s="20"/>
      <c r="B745" s="20"/>
      <c r="C745" s="87"/>
      <c r="D745" s="39"/>
      <c r="E745" s="88"/>
      <c r="F745" s="89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5.75" customHeight="1" x14ac:dyDescent="0.25">
      <c r="A746" s="20"/>
      <c r="B746" s="20"/>
      <c r="C746" s="87"/>
      <c r="D746" s="39"/>
      <c r="E746" s="88"/>
      <c r="F746" s="89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5.75" customHeight="1" x14ac:dyDescent="0.25">
      <c r="A747" s="20"/>
      <c r="B747" s="20"/>
      <c r="C747" s="87"/>
      <c r="D747" s="39"/>
      <c r="E747" s="88"/>
      <c r="F747" s="89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5.75" customHeight="1" x14ac:dyDescent="0.25">
      <c r="A748" s="20"/>
      <c r="B748" s="20"/>
      <c r="C748" s="87"/>
      <c r="D748" s="39"/>
      <c r="E748" s="88"/>
      <c r="F748" s="89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5.75" customHeight="1" x14ac:dyDescent="0.25">
      <c r="A749" s="20"/>
      <c r="B749" s="20"/>
      <c r="C749" s="87"/>
      <c r="D749" s="39"/>
      <c r="E749" s="88"/>
      <c r="F749" s="89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5.75" customHeight="1" x14ac:dyDescent="0.25">
      <c r="A750" s="20"/>
      <c r="B750" s="20"/>
      <c r="C750" s="87"/>
      <c r="D750" s="39"/>
      <c r="E750" s="88"/>
      <c r="F750" s="89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5.75" customHeight="1" x14ac:dyDescent="0.25">
      <c r="A751" s="20"/>
      <c r="B751" s="20"/>
      <c r="C751" s="87"/>
      <c r="D751" s="39"/>
      <c r="E751" s="88"/>
      <c r="F751" s="89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5.75" customHeight="1" x14ac:dyDescent="0.25">
      <c r="A752" s="20"/>
      <c r="B752" s="20"/>
      <c r="C752" s="87"/>
      <c r="D752" s="39"/>
      <c r="E752" s="88"/>
      <c r="F752" s="89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5.75" customHeight="1" x14ac:dyDescent="0.25">
      <c r="A753" s="20"/>
      <c r="B753" s="20"/>
      <c r="C753" s="87"/>
      <c r="D753" s="39"/>
      <c r="E753" s="88"/>
      <c r="F753" s="89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5.75" customHeight="1" x14ac:dyDescent="0.25">
      <c r="A754" s="20"/>
      <c r="B754" s="20"/>
      <c r="C754" s="87"/>
      <c r="D754" s="39"/>
      <c r="E754" s="88"/>
      <c r="F754" s="89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5.75" customHeight="1" x14ac:dyDescent="0.25">
      <c r="A755" s="20"/>
      <c r="B755" s="20"/>
      <c r="C755" s="87"/>
      <c r="D755" s="39"/>
      <c r="E755" s="88"/>
      <c r="F755" s="89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5.75" customHeight="1" x14ac:dyDescent="0.25">
      <c r="A756" s="20"/>
      <c r="B756" s="20"/>
      <c r="C756" s="87"/>
      <c r="D756" s="39"/>
      <c r="E756" s="88"/>
      <c r="F756" s="89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5.75" customHeight="1" x14ac:dyDescent="0.25">
      <c r="A757" s="20"/>
      <c r="B757" s="20"/>
      <c r="C757" s="87"/>
      <c r="D757" s="39"/>
      <c r="E757" s="88"/>
      <c r="F757" s="89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5.75" customHeight="1" x14ac:dyDescent="0.25">
      <c r="A758" s="20"/>
      <c r="B758" s="20"/>
      <c r="C758" s="87"/>
      <c r="D758" s="39"/>
      <c r="E758" s="88"/>
      <c r="F758" s="89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5.75" customHeight="1" x14ac:dyDescent="0.25">
      <c r="A759" s="20"/>
      <c r="B759" s="20"/>
      <c r="C759" s="87"/>
      <c r="D759" s="39"/>
      <c r="E759" s="88"/>
      <c r="F759" s="89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5.75" customHeight="1" x14ac:dyDescent="0.25">
      <c r="A760" s="20"/>
      <c r="B760" s="20"/>
      <c r="C760" s="87"/>
      <c r="D760" s="39"/>
      <c r="E760" s="88"/>
      <c r="F760" s="89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5.75" customHeight="1" x14ac:dyDescent="0.25">
      <c r="A761" s="20"/>
      <c r="B761" s="20"/>
      <c r="C761" s="87"/>
      <c r="D761" s="39"/>
      <c r="E761" s="88"/>
      <c r="F761" s="89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5.75" customHeight="1" x14ac:dyDescent="0.25">
      <c r="A762" s="20"/>
      <c r="B762" s="20"/>
      <c r="C762" s="87"/>
      <c r="D762" s="39"/>
      <c r="E762" s="88"/>
      <c r="F762" s="89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5.75" customHeight="1" x14ac:dyDescent="0.25">
      <c r="A763" s="20"/>
      <c r="B763" s="20"/>
      <c r="C763" s="87"/>
      <c r="D763" s="39"/>
      <c r="E763" s="88"/>
      <c r="F763" s="89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5.75" customHeight="1" x14ac:dyDescent="0.25">
      <c r="A764" s="20"/>
      <c r="B764" s="20"/>
      <c r="C764" s="87"/>
      <c r="D764" s="39"/>
      <c r="E764" s="88"/>
      <c r="F764" s="89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5.75" customHeight="1" x14ac:dyDescent="0.25">
      <c r="A765" s="20"/>
      <c r="B765" s="20"/>
      <c r="C765" s="87"/>
      <c r="D765" s="39"/>
      <c r="E765" s="88"/>
      <c r="F765" s="89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5.75" customHeight="1" x14ac:dyDescent="0.25">
      <c r="A766" s="20"/>
      <c r="B766" s="20"/>
      <c r="C766" s="87"/>
      <c r="D766" s="39"/>
      <c r="E766" s="88"/>
      <c r="F766" s="89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5.75" customHeight="1" x14ac:dyDescent="0.25">
      <c r="A767" s="20"/>
      <c r="B767" s="20"/>
      <c r="C767" s="87"/>
      <c r="D767" s="39"/>
      <c r="E767" s="88"/>
      <c r="F767" s="89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5.75" customHeight="1" x14ac:dyDescent="0.25">
      <c r="A768" s="20"/>
      <c r="B768" s="20"/>
      <c r="C768" s="87"/>
      <c r="D768" s="39"/>
      <c r="E768" s="88"/>
      <c r="F768" s="89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5.75" customHeight="1" x14ac:dyDescent="0.25">
      <c r="A769" s="20"/>
      <c r="B769" s="20"/>
      <c r="C769" s="87"/>
      <c r="D769" s="39"/>
      <c r="E769" s="88"/>
      <c r="F769" s="89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5.75" customHeight="1" x14ac:dyDescent="0.25">
      <c r="A770" s="20"/>
      <c r="B770" s="20"/>
      <c r="C770" s="87"/>
      <c r="D770" s="39"/>
      <c r="E770" s="88"/>
      <c r="F770" s="89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5.75" customHeight="1" x14ac:dyDescent="0.25">
      <c r="A771" s="20"/>
      <c r="B771" s="20"/>
      <c r="C771" s="87"/>
      <c r="D771" s="39"/>
      <c r="E771" s="88"/>
      <c r="F771" s="89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5.75" customHeight="1" x14ac:dyDescent="0.25">
      <c r="A772" s="20"/>
      <c r="B772" s="20"/>
      <c r="C772" s="87"/>
      <c r="D772" s="39"/>
      <c r="E772" s="88"/>
      <c r="F772" s="89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5.75" customHeight="1" x14ac:dyDescent="0.25">
      <c r="A773" s="20"/>
      <c r="B773" s="20"/>
      <c r="C773" s="87"/>
      <c r="D773" s="39"/>
      <c r="E773" s="88"/>
      <c r="F773" s="89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5.75" customHeight="1" x14ac:dyDescent="0.25">
      <c r="A774" s="20"/>
      <c r="B774" s="20"/>
      <c r="C774" s="87"/>
      <c r="D774" s="39"/>
      <c r="E774" s="88"/>
      <c r="F774" s="89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5.75" customHeight="1" x14ac:dyDescent="0.25">
      <c r="A775" s="20"/>
      <c r="B775" s="20"/>
      <c r="C775" s="87"/>
      <c r="D775" s="39"/>
      <c r="E775" s="88"/>
      <c r="F775" s="89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5.75" customHeight="1" x14ac:dyDescent="0.25">
      <c r="A776" s="20"/>
      <c r="B776" s="20"/>
      <c r="C776" s="87"/>
      <c r="D776" s="39"/>
      <c r="E776" s="88"/>
      <c r="F776" s="89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5.75" customHeight="1" x14ac:dyDescent="0.25">
      <c r="A777" s="20"/>
      <c r="B777" s="20"/>
      <c r="C777" s="87"/>
      <c r="D777" s="39"/>
      <c r="E777" s="88"/>
      <c r="F777" s="89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5.75" customHeight="1" x14ac:dyDescent="0.25">
      <c r="A778" s="20"/>
      <c r="B778" s="20"/>
      <c r="C778" s="87"/>
      <c r="D778" s="39"/>
      <c r="E778" s="88"/>
      <c r="F778" s="89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5.75" customHeight="1" x14ac:dyDescent="0.25">
      <c r="A779" s="20"/>
      <c r="B779" s="20"/>
      <c r="C779" s="87"/>
      <c r="D779" s="39"/>
      <c r="E779" s="88"/>
      <c r="F779" s="89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5.75" customHeight="1" x14ac:dyDescent="0.25">
      <c r="A780" s="20"/>
      <c r="B780" s="20"/>
      <c r="C780" s="87"/>
      <c r="D780" s="39"/>
      <c r="E780" s="88"/>
      <c r="F780" s="89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5.75" customHeight="1" x14ac:dyDescent="0.25">
      <c r="A781" s="20"/>
      <c r="B781" s="20"/>
      <c r="C781" s="87"/>
      <c r="D781" s="39"/>
      <c r="E781" s="88"/>
      <c r="F781" s="89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5.75" customHeight="1" x14ac:dyDescent="0.25">
      <c r="A782" s="20"/>
      <c r="B782" s="20"/>
      <c r="C782" s="87"/>
      <c r="D782" s="39"/>
      <c r="E782" s="88"/>
      <c r="F782" s="89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5.75" customHeight="1" x14ac:dyDescent="0.25">
      <c r="A783" s="20"/>
      <c r="B783" s="20"/>
      <c r="C783" s="87"/>
      <c r="D783" s="39"/>
      <c r="E783" s="88"/>
      <c r="F783" s="89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5.75" customHeight="1" x14ac:dyDescent="0.25">
      <c r="A784" s="20"/>
      <c r="B784" s="20"/>
      <c r="C784" s="87"/>
      <c r="D784" s="39"/>
      <c r="E784" s="88"/>
      <c r="F784" s="89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5.75" customHeight="1" x14ac:dyDescent="0.25">
      <c r="A785" s="20"/>
      <c r="B785" s="20"/>
      <c r="C785" s="87"/>
      <c r="D785" s="39"/>
      <c r="E785" s="88"/>
      <c r="F785" s="89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5.75" customHeight="1" x14ac:dyDescent="0.25">
      <c r="A786" s="20"/>
      <c r="B786" s="20"/>
      <c r="C786" s="87"/>
      <c r="D786" s="39"/>
      <c r="E786" s="88"/>
      <c r="F786" s="89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5.75" customHeight="1" x14ac:dyDescent="0.25">
      <c r="A787" s="20"/>
      <c r="B787" s="20"/>
      <c r="C787" s="87"/>
      <c r="D787" s="39"/>
      <c r="E787" s="88"/>
      <c r="F787" s="89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5.75" customHeight="1" x14ac:dyDescent="0.25">
      <c r="A788" s="20"/>
      <c r="B788" s="20"/>
      <c r="C788" s="87"/>
      <c r="D788" s="39"/>
      <c r="E788" s="88"/>
      <c r="F788" s="89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5.75" customHeight="1" x14ac:dyDescent="0.25">
      <c r="A789" s="20"/>
      <c r="B789" s="20"/>
      <c r="C789" s="87"/>
      <c r="D789" s="39"/>
      <c r="E789" s="88"/>
      <c r="F789" s="89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5.75" customHeight="1" x14ac:dyDescent="0.25">
      <c r="A790" s="20"/>
      <c r="B790" s="20"/>
      <c r="C790" s="87"/>
      <c r="D790" s="39"/>
      <c r="E790" s="88"/>
      <c r="F790" s="89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5.75" customHeight="1" x14ac:dyDescent="0.25">
      <c r="A791" s="20"/>
      <c r="B791" s="20"/>
      <c r="C791" s="87"/>
      <c r="D791" s="39"/>
      <c r="E791" s="88"/>
      <c r="F791" s="89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5.75" customHeight="1" x14ac:dyDescent="0.25">
      <c r="A792" s="20"/>
      <c r="B792" s="20"/>
      <c r="C792" s="87"/>
      <c r="D792" s="39"/>
      <c r="E792" s="88"/>
      <c r="F792" s="89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5.75" customHeight="1" x14ac:dyDescent="0.25">
      <c r="A793" s="20"/>
      <c r="B793" s="20"/>
      <c r="C793" s="87"/>
      <c r="D793" s="39"/>
      <c r="E793" s="88"/>
      <c r="F793" s="89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5.75" customHeight="1" x14ac:dyDescent="0.25">
      <c r="A794" s="20"/>
      <c r="B794" s="20"/>
      <c r="C794" s="87"/>
      <c r="D794" s="39"/>
      <c r="E794" s="88"/>
      <c r="F794" s="89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5.75" customHeight="1" x14ac:dyDescent="0.25">
      <c r="A795" s="20"/>
      <c r="B795" s="20"/>
      <c r="C795" s="87"/>
      <c r="D795" s="39"/>
      <c r="E795" s="88"/>
      <c r="F795" s="89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5.75" customHeight="1" x14ac:dyDescent="0.25">
      <c r="A796" s="20"/>
      <c r="B796" s="20"/>
      <c r="C796" s="87"/>
      <c r="D796" s="39"/>
      <c r="E796" s="88"/>
      <c r="F796" s="89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5.75" customHeight="1" x14ac:dyDescent="0.25">
      <c r="A797" s="20"/>
      <c r="B797" s="20"/>
      <c r="C797" s="87"/>
      <c r="D797" s="39"/>
      <c r="E797" s="88"/>
      <c r="F797" s="89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5.75" customHeight="1" x14ac:dyDescent="0.25">
      <c r="A798" s="20"/>
      <c r="B798" s="20"/>
      <c r="C798" s="87"/>
      <c r="D798" s="39"/>
      <c r="E798" s="88"/>
      <c r="F798" s="89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5.75" customHeight="1" x14ac:dyDescent="0.25">
      <c r="A799" s="20"/>
      <c r="B799" s="20"/>
      <c r="C799" s="87"/>
      <c r="D799" s="39"/>
      <c r="E799" s="88"/>
      <c r="F799" s="89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5.75" customHeight="1" x14ac:dyDescent="0.25">
      <c r="A800" s="20"/>
      <c r="B800" s="20"/>
      <c r="C800" s="87"/>
      <c r="D800" s="39"/>
      <c r="E800" s="88"/>
      <c r="F800" s="89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5.75" customHeight="1" x14ac:dyDescent="0.25">
      <c r="A801" s="20"/>
      <c r="B801" s="20"/>
      <c r="C801" s="87"/>
      <c r="D801" s="39"/>
      <c r="E801" s="88"/>
      <c r="F801" s="89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5.75" customHeight="1" x14ac:dyDescent="0.25">
      <c r="A802" s="20"/>
      <c r="B802" s="20"/>
      <c r="C802" s="87"/>
      <c r="D802" s="39"/>
      <c r="E802" s="88"/>
      <c r="F802" s="89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5.75" customHeight="1" x14ac:dyDescent="0.25">
      <c r="A803" s="20"/>
      <c r="B803" s="20"/>
      <c r="C803" s="87"/>
      <c r="D803" s="39"/>
      <c r="E803" s="88"/>
      <c r="F803" s="89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5.75" customHeight="1" x14ac:dyDescent="0.25">
      <c r="A804" s="20"/>
      <c r="B804" s="20"/>
      <c r="C804" s="87"/>
      <c r="D804" s="39"/>
      <c r="E804" s="88"/>
      <c r="F804" s="89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5.75" customHeight="1" x14ac:dyDescent="0.25">
      <c r="A805" s="20"/>
      <c r="B805" s="20"/>
      <c r="C805" s="87"/>
      <c r="D805" s="39"/>
      <c r="E805" s="88"/>
      <c r="F805" s="89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5.75" customHeight="1" x14ac:dyDescent="0.25">
      <c r="A806" s="20"/>
      <c r="B806" s="20"/>
      <c r="C806" s="87"/>
      <c r="D806" s="39"/>
      <c r="E806" s="88"/>
      <c r="F806" s="89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5.75" customHeight="1" x14ac:dyDescent="0.25">
      <c r="A807" s="20"/>
      <c r="B807" s="20"/>
      <c r="C807" s="87"/>
      <c r="D807" s="39"/>
      <c r="E807" s="88"/>
      <c r="F807" s="89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5.75" customHeight="1" x14ac:dyDescent="0.25">
      <c r="A808" s="20"/>
      <c r="B808" s="20"/>
      <c r="C808" s="87"/>
      <c r="D808" s="39"/>
      <c r="E808" s="88"/>
      <c r="F808" s="89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5.75" customHeight="1" x14ac:dyDescent="0.25">
      <c r="A809" s="20"/>
      <c r="B809" s="20"/>
      <c r="C809" s="87"/>
      <c r="D809" s="39"/>
      <c r="E809" s="88"/>
      <c r="F809" s="89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5.75" customHeight="1" x14ac:dyDescent="0.25">
      <c r="A810" s="20"/>
      <c r="B810" s="20"/>
      <c r="C810" s="87"/>
      <c r="D810" s="39"/>
      <c r="E810" s="88"/>
      <c r="F810" s="89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5.75" customHeight="1" x14ac:dyDescent="0.25">
      <c r="A811" s="20"/>
      <c r="B811" s="20"/>
      <c r="C811" s="87"/>
      <c r="D811" s="39"/>
      <c r="E811" s="88"/>
      <c r="F811" s="89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5.75" customHeight="1" x14ac:dyDescent="0.25">
      <c r="A812" s="20"/>
      <c r="B812" s="20"/>
      <c r="C812" s="87"/>
      <c r="D812" s="39"/>
      <c r="E812" s="88"/>
      <c r="F812" s="89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5.75" customHeight="1" x14ac:dyDescent="0.25">
      <c r="A813" s="20"/>
      <c r="B813" s="20"/>
      <c r="C813" s="87"/>
      <c r="D813" s="39"/>
      <c r="E813" s="88"/>
      <c r="F813" s="89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5.75" customHeight="1" x14ac:dyDescent="0.25">
      <c r="A814" s="20"/>
      <c r="B814" s="20"/>
      <c r="C814" s="87"/>
      <c r="D814" s="39"/>
      <c r="E814" s="88"/>
      <c r="F814" s="89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5.75" customHeight="1" x14ac:dyDescent="0.25">
      <c r="A815" s="20"/>
      <c r="B815" s="20"/>
      <c r="C815" s="87"/>
      <c r="D815" s="39"/>
      <c r="E815" s="88"/>
      <c r="F815" s="89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5.75" customHeight="1" x14ac:dyDescent="0.25">
      <c r="A816" s="20"/>
      <c r="B816" s="20"/>
      <c r="C816" s="87"/>
      <c r="D816" s="39"/>
      <c r="E816" s="88"/>
      <c r="F816" s="89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5.75" customHeight="1" x14ac:dyDescent="0.25">
      <c r="A817" s="20"/>
      <c r="B817" s="20"/>
      <c r="C817" s="87"/>
      <c r="D817" s="39"/>
      <c r="E817" s="88"/>
      <c r="F817" s="89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5.75" customHeight="1" x14ac:dyDescent="0.25">
      <c r="A818" s="20"/>
      <c r="B818" s="20"/>
      <c r="C818" s="87"/>
      <c r="D818" s="39"/>
      <c r="E818" s="88"/>
      <c r="F818" s="89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5.75" customHeight="1" x14ac:dyDescent="0.25">
      <c r="A819" s="20"/>
      <c r="B819" s="20"/>
      <c r="C819" s="87"/>
      <c r="D819" s="39"/>
      <c r="E819" s="88"/>
      <c r="F819" s="89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5.75" customHeight="1" x14ac:dyDescent="0.25">
      <c r="A820" s="20"/>
      <c r="B820" s="20"/>
      <c r="C820" s="87"/>
      <c r="D820" s="39"/>
      <c r="E820" s="88"/>
      <c r="F820" s="89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5.75" customHeight="1" x14ac:dyDescent="0.25">
      <c r="A821" s="20"/>
      <c r="B821" s="20"/>
      <c r="C821" s="87"/>
      <c r="D821" s="39"/>
      <c r="E821" s="88"/>
      <c r="F821" s="89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5.75" customHeight="1" x14ac:dyDescent="0.25">
      <c r="A822" s="20"/>
      <c r="B822" s="20"/>
      <c r="C822" s="87"/>
      <c r="D822" s="39"/>
      <c r="E822" s="88"/>
      <c r="F822" s="89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5.75" customHeight="1" x14ac:dyDescent="0.25">
      <c r="A823" s="20"/>
      <c r="B823" s="20"/>
      <c r="C823" s="87"/>
      <c r="D823" s="39"/>
      <c r="E823" s="88"/>
      <c r="F823" s="89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5.75" customHeight="1" x14ac:dyDescent="0.25">
      <c r="A824" s="20"/>
      <c r="B824" s="20"/>
      <c r="C824" s="87"/>
      <c r="D824" s="39"/>
      <c r="E824" s="88"/>
      <c r="F824" s="89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5.75" customHeight="1" x14ac:dyDescent="0.25">
      <c r="A825" s="20"/>
      <c r="B825" s="20"/>
      <c r="C825" s="87"/>
      <c r="D825" s="39"/>
      <c r="E825" s="88"/>
      <c r="F825" s="89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5.75" customHeight="1" x14ac:dyDescent="0.25">
      <c r="A826" s="20"/>
      <c r="B826" s="20"/>
      <c r="C826" s="87"/>
      <c r="D826" s="39"/>
      <c r="E826" s="88"/>
      <c r="F826" s="89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5.75" customHeight="1" x14ac:dyDescent="0.25">
      <c r="A827" s="20"/>
      <c r="B827" s="20"/>
      <c r="C827" s="87"/>
      <c r="D827" s="39"/>
      <c r="E827" s="88"/>
      <c r="F827" s="8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5.75" customHeight="1" x14ac:dyDescent="0.25">
      <c r="A828" s="20"/>
      <c r="B828" s="20"/>
      <c r="C828" s="87"/>
      <c r="D828" s="39"/>
      <c r="E828" s="88"/>
      <c r="F828" s="89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5.75" customHeight="1" x14ac:dyDescent="0.25">
      <c r="A829" s="20"/>
      <c r="B829" s="20"/>
      <c r="C829" s="87"/>
      <c r="D829" s="39"/>
      <c r="E829" s="88"/>
      <c r="F829" s="89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5.75" customHeight="1" x14ac:dyDescent="0.25">
      <c r="A830" s="20"/>
      <c r="B830" s="20"/>
      <c r="C830" s="87"/>
      <c r="D830" s="39"/>
      <c r="E830" s="88"/>
      <c r="F830" s="89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5.75" customHeight="1" x14ac:dyDescent="0.25">
      <c r="A831" s="20"/>
      <c r="B831" s="20"/>
      <c r="C831" s="87"/>
      <c r="D831" s="39"/>
      <c r="E831" s="88"/>
      <c r="F831" s="89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5.75" customHeight="1" x14ac:dyDescent="0.25">
      <c r="A832" s="20"/>
      <c r="B832" s="20"/>
      <c r="C832" s="87"/>
      <c r="D832" s="39"/>
      <c r="E832" s="88"/>
      <c r="F832" s="89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5.75" customHeight="1" x14ac:dyDescent="0.25">
      <c r="A833" s="20"/>
      <c r="B833" s="20"/>
      <c r="C833" s="87"/>
      <c r="D833" s="39"/>
      <c r="E833" s="88"/>
      <c r="F833" s="89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5.75" customHeight="1" x14ac:dyDescent="0.25">
      <c r="A834" s="20"/>
      <c r="B834" s="20"/>
      <c r="C834" s="87"/>
      <c r="D834" s="39"/>
      <c r="E834" s="88"/>
      <c r="F834" s="89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5.75" customHeight="1" x14ac:dyDescent="0.25">
      <c r="A835" s="20"/>
      <c r="B835" s="20"/>
      <c r="C835" s="87"/>
      <c r="D835" s="39"/>
      <c r="E835" s="88"/>
      <c r="F835" s="89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5.75" customHeight="1" x14ac:dyDescent="0.25">
      <c r="A836" s="20"/>
      <c r="B836" s="20"/>
      <c r="C836" s="87"/>
      <c r="D836" s="39"/>
      <c r="E836" s="88"/>
      <c r="F836" s="89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5.75" customHeight="1" x14ac:dyDescent="0.25">
      <c r="A837" s="20"/>
      <c r="B837" s="20"/>
      <c r="C837" s="87"/>
      <c r="D837" s="39"/>
      <c r="E837" s="88"/>
      <c r="F837" s="89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5.75" customHeight="1" x14ac:dyDescent="0.25">
      <c r="A838" s="20"/>
      <c r="B838" s="20"/>
      <c r="C838" s="87"/>
      <c r="D838" s="39"/>
      <c r="E838" s="88"/>
      <c r="F838" s="89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5.75" customHeight="1" x14ac:dyDescent="0.25">
      <c r="A839" s="20"/>
      <c r="B839" s="20"/>
      <c r="C839" s="87"/>
      <c r="D839" s="39"/>
      <c r="E839" s="88"/>
      <c r="F839" s="89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5.75" customHeight="1" x14ac:dyDescent="0.25">
      <c r="A840" s="20"/>
      <c r="B840" s="20"/>
      <c r="C840" s="87"/>
      <c r="D840" s="39"/>
      <c r="E840" s="88"/>
      <c r="F840" s="89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5.75" customHeight="1" x14ac:dyDescent="0.25">
      <c r="A841" s="20"/>
      <c r="B841" s="20"/>
      <c r="C841" s="87"/>
      <c r="D841" s="39"/>
      <c r="E841" s="88"/>
      <c r="F841" s="89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5.75" customHeight="1" x14ac:dyDescent="0.25">
      <c r="A842" s="20"/>
      <c r="B842" s="20"/>
      <c r="C842" s="87"/>
      <c r="D842" s="39"/>
      <c r="E842" s="88"/>
      <c r="F842" s="89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5.75" customHeight="1" x14ac:dyDescent="0.25">
      <c r="A843" s="20"/>
      <c r="B843" s="20"/>
      <c r="C843" s="87"/>
      <c r="D843" s="39"/>
      <c r="E843" s="88"/>
      <c r="F843" s="89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5.75" customHeight="1" x14ac:dyDescent="0.25">
      <c r="A844" s="20"/>
      <c r="B844" s="20"/>
      <c r="C844" s="87"/>
      <c r="D844" s="39"/>
      <c r="E844" s="88"/>
      <c r="F844" s="89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5.75" customHeight="1" x14ac:dyDescent="0.25">
      <c r="A845" s="20"/>
      <c r="B845" s="20"/>
      <c r="C845" s="87"/>
      <c r="D845" s="39"/>
      <c r="E845" s="88"/>
      <c r="F845" s="89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5.75" customHeight="1" x14ac:dyDescent="0.25">
      <c r="A846" s="20"/>
      <c r="B846" s="20"/>
      <c r="C846" s="87"/>
      <c r="D846" s="39"/>
      <c r="E846" s="88"/>
      <c r="F846" s="89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5.75" customHeight="1" x14ac:dyDescent="0.25">
      <c r="A847" s="20"/>
      <c r="B847" s="20"/>
      <c r="C847" s="87"/>
      <c r="D847" s="39"/>
      <c r="E847" s="88"/>
      <c r="F847" s="89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5.75" customHeight="1" x14ac:dyDescent="0.25">
      <c r="A848" s="20"/>
      <c r="B848" s="20"/>
      <c r="C848" s="87"/>
      <c r="D848" s="39"/>
      <c r="E848" s="88"/>
      <c r="F848" s="89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5.75" customHeight="1" x14ac:dyDescent="0.25">
      <c r="A849" s="20"/>
      <c r="B849" s="20"/>
      <c r="C849" s="87"/>
      <c r="D849" s="39"/>
      <c r="E849" s="88"/>
      <c r="F849" s="89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5.75" customHeight="1" x14ac:dyDescent="0.25">
      <c r="A850" s="20"/>
      <c r="B850" s="20"/>
      <c r="C850" s="87"/>
      <c r="D850" s="39"/>
      <c r="E850" s="88"/>
      <c r="F850" s="89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5.75" customHeight="1" x14ac:dyDescent="0.25">
      <c r="A851" s="20"/>
      <c r="B851" s="20"/>
      <c r="C851" s="87"/>
      <c r="D851" s="39"/>
      <c r="E851" s="88"/>
      <c r="F851" s="89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5.75" customHeight="1" x14ac:dyDescent="0.25">
      <c r="A852" s="20"/>
      <c r="B852" s="20"/>
      <c r="C852" s="87"/>
      <c r="D852" s="39"/>
      <c r="E852" s="88"/>
      <c r="F852" s="89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5.75" customHeight="1" x14ac:dyDescent="0.25">
      <c r="A853" s="20"/>
      <c r="B853" s="20"/>
      <c r="C853" s="87"/>
      <c r="D853" s="39"/>
      <c r="E853" s="88"/>
      <c r="F853" s="89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5.75" customHeight="1" x14ac:dyDescent="0.25">
      <c r="A854" s="20"/>
      <c r="B854" s="20"/>
      <c r="C854" s="87"/>
      <c r="D854" s="39"/>
      <c r="E854" s="88"/>
      <c r="F854" s="89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5.75" customHeight="1" x14ac:dyDescent="0.25">
      <c r="A855" s="20"/>
      <c r="B855" s="20"/>
      <c r="C855" s="87"/>
      <c r="D855" s="39"/>
      <c r="E855" s="88"/>
      <c r="F855" s="89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5.75" customHeight="1" x14ac:dyDescent="0.25">
      <c r="A856" s="20"/>
      <c r="B856" s="20"/>
      <c r="C856" s="87"/>
      <c r="D856" s="39"/>
      <c r="E856" s="88"/>
      <c r="F856" s="89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5.75" customHeight="1" x14ac:dyDescent="0.25">
      <c r="A857" s="20"/>
      <c r="B857" s="20"/>
      <c r="C857" s="87"/>
      <c r="D857" s="39"/>
      <c r="E857" s="88"/>
      <c r="F857" s="89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5.75" customHeight="1" x14ac:dyDescent="0.25">
      <c r="A858" s="20"/>
      <c r="B858" s="20"/>
      <c r="C858" s="87"/>
      <c r="D858" s="39"/>
      <c r="E858" s="88"/>
      <c r="F858" s="89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5.75" customHeight="1" x14ac:dyDescent="0.25">
      <c r="A859" s="20"/>
      <c r="B859" s="20"/>
      <c r="C859" s="87"/>
      <c r="D859" s="39"/>
      <c r="E859" s="88"/>
      <c r="F859" s="89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5.75" customHeight="1" x14ac:dyDescent="0.25">
      <c r="A860" s="20"/>
      <c r="B860" s="20"/>
      <c r="C860" s="87"/>
      <c r="D860" s="39"/>
      <c r="E860" s="88"/>
      <c r="F860" s="89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5.75" customHeight="1" x14ac:dyDescent="0.25">
      <c r="A861" s="20"/>
      <c r="B861" s="20"/>
      <c r="C861" s="87"/>
      <c r="D861" s="39"/>
      <c r="E861" s="88"/>
      <c r="F861" s="89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5.75" customHeight="1" x14ac:dyDescent="0.25">
      <c r="A862" s="20"/>
      <c r="B862" s="20"/>
      <c r="C862" s="87"/>
      <c r="D862" s="39"/>
      <c r="E862" s="88"/>
      <c r="F862" s="89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5.75" customHeight="1" x14ac:dyDescent="0.25">
      <c r="A863" s="20"/>
      <c r="B863" s="20"/>
      <c r="C863" s="87"/>
      <c r="D863" s="39"/>
      <c r="E863" s="88"/>
      <c r="F863" s="89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5.75" customHeight="1" x14ac:dyDescent="0.25">
      <c r="A864" s="20"/>
      <c r="B864" s="20"/>
      <c r="C864" s="87"/>
      <c r="D864" s="39"/>
      <c r="E864" s="88"/>
      <c r="F864" s="89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5.75" customHeight="1" x14ac:dyDescent="0.25">
      <c r="A865" s="20"/>
      <c r="B865" s="20"/>
      <c r="C865" s="87"/>
      <c r="D865" s="39"/>
      <c r="E865" s="88"/>
      <c r="F865" s="89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5.75" customHeight="1" x14ac:dyDescent="0.25">
      <c r="A866" s="20"/>
      <c r="B866" s="20"/>
      <c r="C866" s="87"/>
      <c r="D866" s="39"/>
      <c r="E866" s="88"/>
      <c r="F866" s="89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5.75" customHeight="1" x14ac:dyDescent="0.25">
      <c r="A867" s="20"/>
      <c r="B867" s="20"/>
      <c r="C867" s="87"/>
      <c r="D867" s="39"/>
      <c r="E867" s="88"/>
      <c r="F867" s="89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5.75" customHeight="1" x14ac:dyDescent="0.25">
      <c r="A868" s="20"/>
      <c r="B868" s="20"/>
      <c r="C868" s="87"/>
      <c r="D868" s="39"/>
      <c r="E868" s="88"/>
      <c r="F868" s="89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5.75" customHeight="1" x14ac:dyDescent="0.25">
      <c r="A869" s="20"/>
      <c r="B869" s="20"/>
      <c r="C869" s="87"/>
      <c r="D869" s="39"/>
      <c r="E869" s="88"/>
      <c r="F869" s="89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5.75" customHeight="1" x14ac:dyDescent="0.25">
      <c r="A870" s="20"/>
      <c r="B870" s="20"/>
      <c r="C870" s="87"/>
      <c r="D870" s="39"/>
      <c r="E870" s="88"/>
      <c r="F870" s="89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5.75" customHeight="1" x14ac:dyDescent="0.25">
      <c r="A871" s="20"/>
      <c r="B871" s="20"/>
      <c r="C871" s="87"/>
      <c r="D871" s="39"/>
      <c r="E871" s="88"/>
      <c r="F871" s="89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5.75" customHeight="1" x14ac:dyDescent="0.25">
      <c r="A872" s="20"/>
      <c r="B872" s="20"/>
      <c r="C872" s="87"/>
      <c r="D872" s="39"/>
      <c r="E872" s="88"/>
      <c r="F872" s="89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5.75" customHeight="1" x14ac:dyDescent="0.25">
      <c r="A873" s="20"/>
      <c r="B873" s="20"/>
      <c r="C873" s="87"/>
      <c r="D873" s="39"/>
      <c r="E873" s="88"/>
      <c r="F873" s="89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5.75" customHeight="1" x14ac:dyDescent="0.25">
      <c r="A874" s="20"/>
      <c r="B874" s="20"/>
      <c r="C874" s="87"/>
      <c r="D874" s="39"/>
      <c r="E874" s="88"/>
      <c r="F874" s="89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5.75" customHeight="1" x14ac:dyDescent="0.25">
      <c r="A875" s="20"/>
      <c r="B875" s="20"/>
      <c r="C875" s="87"/>
      <c r="D875" s="39"/>
      <c r="E875" s="88"/>
      <c r="F875" s="89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5.75" customHeight="1" x14ac:dyDescent="0.25">
      <c r="A876" s="20"/>
      <c r="B876" s="20"/>
      <c r="C876" s="87"/>
      <c r="D876" s="39"/>
      <c r="E876" s="88"/>
      <c r="F876" s="89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5.75" customHeight="1" x14ac:dyDescent="0.25">
      <c r="A877" s="20"/>
      <c r="B877" s="20"/>
      <c r="C877" s="87"/>
      <c r="D877" s="39"/>
      <c r="E877" s="88"/>
      <c r="F877" s="89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5.75" customHeight="1" x14ac:dyDescent="0.25">
      <c r="A878" s="20"/>
      <c r="B878" s="20"/>
      <c r="C878" s="87"/>
      <c r="D878" s="39"/>
      <c r="E878" s="88"/>
      <c r="F878" s="89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5.75" customHeight="1" x14ac:dyDescent="0.25">
      <c r="A879" s="20"/>
      <c r="B879" s="20"/>
      <c r="C879" s="87"/>
      <c r="D879" s="39"/>
      <c r="E879" s="88"/>
      <c r="F879" s="89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5.75" customHeight="1" x14ac:dyDescent="0.25">
      <c r="A880" s="20"/>
      <c r="B880" s="20"/>
      <c r="C880" s="87"/>
      <c r="D880" s="39"/>
      <c r="E880" s="88"/>
      <c r="F880" s="89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5.75" customHeight="1" x14ac:dyDescent="0.25">
      <c r="A881" s="20"/>
      <c r="B881" s="20"/>
      <c r="C881" s="87"/>
      <c r="D881" s="39"/>
      <c r="E881" s="88"/>
      <c r="F881" s="89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5.75" customHeight="1" x14ac:dyDescent="0.25">
      <c r="A882" s="20"/>
      <c r="B882" s="20"/>
      <c r="C882" s="87"/>
      <c r="D882" s="39"/>
      <c r="E882" s="88"/>
      <c r="F882" s="89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5.75" customHeight="1" x14ac:dyDescent="0.25">
      <c r="A883" s="20"/>
      <c r="B883" s="20"/>
      <c r="C883" s="87"/>
      <c r="D883" s="39"/>
      <c r="E883" s="88"/>
      <c r="F883" s="89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5.75" customHeight="1" x14ac:dyDescent="0.25">
      <c r="A884" s="20"/>
      <c r="B884" s="20"/>
      <c r="C884" s="87"/>
      <c r="D884" s="39"/>
      <c r="E884" s="88"/>
      <c r="F884" s="89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5.75" customHeight="1" x14ac:dyDescent="0.25">
      <c r="A885" s="20"/>
      <c r="B885" s="20"/>
      <c r="C885" s="87"/>
      <c r="D885" s="39"/>
      <c r="E885" s="88"/>
      <c r="F885" s="89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5.75" customHeight="1" x14ac:dyDescent="0.25">
      <c r="A886" s="20"/>
      <c r="B886" s="20"/>
      <c r="C886" s="87"/>
      <c r="D886" s="39"/>
      <c r="E886" s="88"/>
      <c r="F886" s="89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5.75" customHeight="1" x14ac:dyDescent="0.25">
      <c r="A887" s="20"/>
      <c r="B887" s="20"/>
      <c r="C887" s="87"/>
      <c r="D887" s="39"/>
      <c r="E887" s="88"/>
      <c r="F887" s="89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5.75" customHeight="1" x14ac:dyDescent="0.25">
      <c r="A888" s="20"/>
      <c r="B888" s="20"/>
      <c r="C888" s="87"/>
      <c r="D888" s="39"/>
      <c r="E888" s="88"/>
      <c r="F888" s="89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5.75" customHeight="1" x14ac:dyDescent="0.25">
      <c r="A889" s="20"/>
      <c r="B889" s="20"/>
      <c r="C889" s="87"/>
      <c r="D889" s="39"/>
      <c r="E889" s="88"/>
      <c r="F889" s="89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5.75" customHeight="1" x14ac:dyDescent="0.25">
      <c r="A890" s="20"/>
      <c r="B890" s="20"/>
      <c r="C890" s="87"/>
      <c r="D890" s="39"/>
      <c r="E890" s="88"/>
      <c r="F890" s="89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5.75" customHeight="1" x14ac:dyDescent="0.25">
      <c r="A891" s="20"/>
      <c r="B891" s="20"/>
      <c r="C891" s="87"/>
      <c r="D891" s="39"/>
      <c r="E891" s="88"/>
      <c r="F891" s="89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5.75" customHeight="1" x14ac:dyDescent="0.25">
      <c r="A892" s="20"/>
      <c r="B892" s="20"/>
      <c r="C892" s="87"/>
      <c r="D892" s="39"/>
      <c r="E892" s="88"/>
      <c r="F892" s="89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5.75" customHeight="1" x14ac:dyDescent="0.25">
      <c r="A893" s="20"/>
      <c r="B893" s="20"/>
      <c r="C893" s="87"/>
      <c r="D893" s="39"/>
      <c r="E893" s="88"/>
      <c r="F893" s="89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5.75" customHeight="1" x14ac:dyDescent="0.25">
      <c r="A894" s="20"/>
      <c r="B894" s="20"/>
      <c r="C894" s="87"/>
      <c r="D894" s="39"/>
      <c r="E894" s="88"/>
      <c r="F894" s="89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5.75" customHeight="1" x14ac:dyDescent="0.25">
      <c r="A895" s="20"/>
      <c r="B895" s="20"/>
      <c r="C895" s="87"/>
      <c r="D895" s="39"/>
      <c r="E895" s="88"/>
      <c r="F895" s="89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5.75" customHeight="1" x14ac:dyDescent="0.25">
      <c r="A896" s="20"/>
      <c r="B896" s="20"/>
      <c r="C896" s="87"/>
      <c r="D896" s="39"/>
      <c r="E896" s="88"/>
      <c r="F896" s="89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5.75" customHeight="1" x14ac:dyDescent="0.25">
      <c r="A897" s="20"/>
      <c r="B897" s="20"/>
      <c r="C897" s="87"/>
      <c r="D897" s="39"/>
      <c r="E897" s="88"/>
      <c r="F897" s="89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5.75" customHeight="1" x14ac:dyDescent="0.25">
      <c r="A898" s="20"/>
      <c r="B898" s="20"/>
      <c r="C898" s="87"/>
      <c r="D898" s="39"/>
      <c r="E898" s="88"/>
      <c r="F898" s="89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5.75" customHeight="1" x14ac:dyDescent="0.25">
      <c r="A899" s="20"/>
      <c r="B899" s="20"/>
      <c r="C899" s="87"/>
      <c r="D899" s="39"/>
      <c r="E899" s="88"/>
      <c r="F899" s="89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5.75" customHeight="1" x14ac:dyDescent="0.25">
      <c r="A900" s="20"/>
      <c r="B900" s="20"/>
      <c r="C900" s="87"/>
      <c r="D900" s="39"/>
      <c r="E900" s="88"/>
      <c r="F900" s="89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5.75" customHeight="1" x14ac:dyDescent="0.25">
      <c r="A901" s="20"/>
      <c r="B901" s="20"/>
      <c r="C901" s="87"/>
      <c r="D901" s="39"/>
      <c r="E901" s="88"/>
      <c r="F901" s="89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5.75" customHeight="1" x14ac:dyDescent="0.25">
      <c r="A902" s="20"/>
      <c r="B902" s="20"/>
      <c r="C902" s="87"/>
      <c r="D902" s="39"/>
      <c r="E902" s="88"/>
      <c r="F902" s="89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5.75" customHeight="1" x14ac:dyDescent="0.25">
      <c r="A903" s="20"/>
      <c r="B903" s="20"/>
      <c r="C903" s="87"/>
      <c r="D903" s="39"/>
      <c r="E903" s="88"/>
      <c r="F903" s="89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5.75" customHeight="1" x14ac:dyDescent="0.25">
      <c r="A904" s="20"/>
      <c r="B904" s="20"/>
      <c r="C904" s="87"/>
      <c r="D904" s="39"/>
      <c r="E904" s="88"/>
      <c r="F904" s="89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5.75" customHeight="1" x14ac:dyDescent="0.25">
      <c r="A905" s="20"/>
      <c r="B905" s="20"/>
      <c r="C905" s="87"/>
      <c r="D905" s="39"/>
      <c r="E905" s="88"/>
      <c r="F905" s="89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5.75" customHeight="1" x14ac:dyDescent="0.25">
      <c r="A906" s="20"/>
      <c r="B906" s="20"/>
      <c r="C906" s="87"/>
      <c r="D906" s="39"/>
      <c r="E906" s="88"/>
      <c r="F906" s="89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5.75" customHeight="1" x14ac:dyDescent="0.25">
      <c r="A907" s="20"/>
      <c r="B907" s="20"/>
      <c r="C907" s="87"/>
      <c r="D907" s="39"/>
      <c r="E907" s="88"/>
      <c r="F907" s="89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5.75" customHeight="1" x14ac:dyDescent="0.25">
      <c r="A908" s="20"/>
      <c r="B908" s="20"/>
      <c r="C908" s="87"/>
      <c r="D908" s="39"/>
      <c r="E908" s="88"/>
      <c r="F908" s="89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5.75" customHeight="1" x14ac:dyDescent="0.25">
      <c r="A909" s="20"/>
      <c r="B909" s="20"/>
      <c r="C909" s="87"/>
      <c r="D909" s="39"/>
      <c r="E909" s="88"/>
      <c r="F909" s="89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5.75" customHeight="1" x14ac:dyDescent="0.25">
      <c r="A910" s="20"/>
      <c r="B910" s="20"/>
      <c r="C910" s="87"/>
      <c r="D910" s="39"/>
      <c r="E910" s="88"/>
      <c r="F910" s="89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5.75" customHeight="1" x14ac:dyDescent="0.25">
      <c r="A911" s="20"/>
      <c r="B911" s="20"/>
      <c r="C911" s="87"/>
      <c r="D911" s="39"/>
      <c r="E911" s="88"/>
      <c r="F911" s="89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5.75" customHeight="1" x14ac:dyDescent="0.25">
      <c r="A912" s="20"/>
      <c r="B912" s="20"/>
      <c r="C912" s="87"/>
      <c r="D912" s="39"/>
      <c r="E912" s="88"/>
      <c r="F912" s="89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5.75" customHeight="1" x14ac:dyDescent="0.25">
      <c r="A913" s="20"/>
      <c r="B913" s="20"/>
      <c r="C913" s="87"/>
      <c r="D913" s="39"/>
      <c r="E913" s="88"/>
      <c r="F913" s="89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5.75" customHeight="1" x14ac:dyDescent="0.25">
      <c r="A914" s="20"/>
      <c r="B914" s="20"/>
      <c r="C914" s="87"/>
      <c r="D914" s="39"/>
      <c r="E914" s="88"/>
      <c r="F914" s="89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5.75" customHeight="1" x14ac:dyDescent="0.25">
      <c r="A915" s="20"/>
      <c r="B915" s="20"/>
      <c r="C915" s="87"/>
      <c r="D915" s="39"/>
      <c r="E915" s="88"/>
      <c r="F915" s="89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5.75" customHeight="1" x14ac:dyDescent="0.25">
      <c r="A916" s="20"/>
      <c r="B916" s="20"/>
      <c r="C916" s="87"/>
      <c r="D916" s="39"/>
      <c r="E916" s="88"/>
      <c r="F916" s="89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5.75" customHeight="1" x14ac:dyDescent="0.25">
      <c r="A917" s="20"/>
      <c r="B917" s="20"/>
      <c r="C917" s="87"/>
      <c r="D917" s="39"/>
      <c r="E917" s="88"/>
      <c r="F917" s="89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5.75" customHeight="1" x14ac:dyDescent="0.25">
      <c r="A918" s="20"/>
      <c r="B918" s="20"/>
      <c r="C918" s="87"/>
      <c r="D918" s="39"/>
      <c r="E918" s="88"/>
      <c r="F918" s="89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5.75" customHeight="1" x14ac:dyDescent="0.25">
      <c r="A919" s="20"/>
      <c r="B919" s="20"/>
      <c r="C919" s="87"/>
      <c r="D919" s="39"/>
      <c r="E919" s="88"/>
      <c r="F919" s="89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5.75" customHeight="1" x14ac:dyDescent="0.25">
      <c r="A920" s="20"/>
      <c r="B920" s="20"/>
      <c r="C920" s="87"/>
      <c r="D920" s="39"/>
      <c r="E920" s="88"/>
      <c r="F920" s="89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5.75" customHeight="1" x14ac:dyDescent="0.25">
      <c r="A921" s="20"/>
      <c r="B921" s="20"/>
      <c r="C921" s="87"/>
      <c r="D921" s="39"/>
      <c r="E921" s="88"/>
      <c r="F921" s="89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5.75" customHeight="1" x14ac:dyDescent="0.25">
      <c r="A922" s="20"/>
      <c r="B922" s="20"/>
      <c r="C922" s="87"/>
      <c r="D922" s="39"/>
      <c r="E922" s="88"/>
      <c r="F922" s="89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5.75" customHeight="1" x14ac:dyDescent="0.25">
      <c r="A923" s="20"/>
      <c r="B923" s="20"/>
      <c r="C923" s="87"/>
      <c r="D923" s="39"/>
      <c r="E923" s="88"/>
      <c r="F923" s="89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5.75" customHeight="1" x14ac:dyDescent="0.25">
      <c r="A924" s="20"/>
      <c r="B924" s="20"/>
      <c r="C924" s="87"/>
      <c r="D924" s="39"/>
      <c r="E924" s="88"/>
      <c r="F924" s="89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5.75" customHeight="1" x14ac:dyDescent="0.25">
      <c r="A925" s="20"/>
      <c r="B925" s="20"/>
      <c r="C925" s="87"/>
      <c r="D925" s="39"/>
      <c r="E925" s="88"/>
      <c r="F925" s="89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5.75" customHeight="1" x14ac:dyDescent="0.25">
      <c r="A926" s="20"/>
      <c r="B926" s="20"/>
      <c r="C926" s="87"/>
      <c r="D926" s="39"/>
      <c r="E926" s="88"/>
      <c r="F926" s="89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5.75" customHeight="1" x14ac:dyDescent="0.25">
      <c r="A927" s="20"/>
      <c r="B927" s="20"/>
      <c r="C927" s="87"/>
      <c r="D927" s="39"/>
      <c r="E927" s="88"/>
      <c r="F927" s="89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5.75" customHeight="1" x14ac:dyDescent="0.25">
      <c r="A928" s="20"/>
      <c r="B928" s="20"/>
      <c r="C928" s="87"/>
      <c r="D928" s="39"/>
      <c r="E928" s="88"/>
      <c r="F928" s="89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5.75" customHeight="1" x14ac:dyDescent="0.25">
      <c r="A929" s="20"/>
      <c r="B929" s="20"/>
      <c r="C929" s="87"/>
      <c r="D929" s="39"/>
      <c r="E929" s="88"/>
      <c r="F929" s="89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5.75" customHeight="1" x14ac:dyDescent="0.25">
      <c r="A930" s="20"/>
      <c r="B930" s="20"/>
      <c r="C930" s="87"/>
      <c r="D930" s="39"/>
      <c r="E930" s="88"/>
      <c r="F930" s="89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5.75" customHeight="1" x14ac:dyDescent="0.25">
      <c r="A931" s="20"/>
      <c r="B931" s="20"/>
      <c r="C931" s="87"/>
      <c r="D931" s="39"/>
      <c r="E931" s="88"/>
      <c r="F931" s="89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5.75" customHeight="1" x14ac:dyDescent="0.25">
      <c r="A932" s="20"/>
      <c r="B932" s="20"/>
      <c r="C932" s="87"/>
      <c r="D932" s="39"/>
      <c r="E932" s="88"/>
      <c r="F932" s="89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5.75" customHeight="1" x14ac:dyDescent="0.25">
      <c r="A933" s="20"/>
      <c r="B933" s="20"/>
      <c r="C933" s="87"/>
      <c r="D933" s="39"/>
      <c r="E933" s="88"/>
      <c r="F933" s="89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5.75" customHeight="1" x14ac:dyDescent="0.25">
      <c r="A934" s="20"/>
      <c r="B934" s="20"/>
      <c r="C934" s="87"/>
      <c r="D934" s="39"/>
      <c r="E934" s="88"/>
      <c r="F934" s="89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5.75" customHeight="1" x14ac:dyDescent="0.25">
      <c r="A935" s="20"/>
      <c r="B935" s="20"/>
      <c r="C935" s="87"/>
      <c r="D935" s="39"/>
      <c r="E935" s="88"/>
      <c r="F935" s="89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5.75" customHeight="1" x14ac:dyDescent="0.25">
      <c r="A936" s="20"/>
      <c r="B936" s="20"/>
      <c r="C936" s="87"/>
      <c r="D936" s="39"/>
      <c r="E936" s="88"/>
      <c r="F936" s="89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5.75" customHeight="1" x14ac:dyDescent="0.25">
      <c r="A937" s="20"/>
      <c r="B937" s="20"/>
      <c r="C937" s="87"/>
      <c r="D937" s="39"/>
      <c r="E937" s="88"/>
      <c r="F937" s="89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5.75" customHeight="1" x14ac:dyDescent="0.25">
      <c r="A938" s="20"/>
      <c r="B938" s="20"/>
      <c r="C938" s="87"/>
      <c r="D938" s="39"/>
      <c r="E938" s="88"/>
      <c r="F938" s="89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5.75" customHeight="1" x14ac:dyDescent="0.25">
      <c r="A939" s="20"/>
      <c r="B939" s="20"/>
      <c r="C939" s="87"/>
      <c r="D939" s="39"/>
      <c r="E939" s="88"/>
      <c r="F939" s="89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  <row r="940" spans="1:26" ht="15.75" customHeight="1" x14ac:dyDescent="0.25">
      <c r="A940" s="20"/>
      <c r="B940" s="20"/>
      <c r="C940" s="87"/>
      <c r="D940" s="39"/>
      <c r="E940" s="88"/>
      <c r="F940" s="89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</row>
    <row r="941" spans="1:26" ht="15.75" customHeight="1" x14ac:dyDescent="0.25">
      <c r="A941" s="20"/>
      <c r="B941" s="20"/>
      <c r="C941" s="87"/>
      <c r="D941" s="39"/>
      <c r="E941" s="88"/>
      <c r="F941" s="89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</row>
    <row r="942" spans="1:26" ht="15.75" customHeight="1" x14ac:dyDescent="0.25">
      <c r="A942" s="20"/>
      <c r="B942" s="20"/>
      <c r="C942" s="87"/>
      <c r="D942" s="39"/>
      <c r="E942" s="88"/>
      <c r="F942" s="89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</row>
    <row r="943" spans="1:26" ht="15.75" customHeight="1" x14ac:dyDescent="0.25">
      <c r="A943" s="20"/>
      <c r="B943" s="20"/>
      <c r="C943" s="87"/>
      <c r="D943" s="39"/>
      <c r="E943" s="88"/>
      <c r="F943" s="89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</row>
    <row r="944" spans="1:26" ht="15.75" customHeight="1" x14ac:dyDescent="0.25">
      <c r="A944" s="20"/>
      <c r="B944" s="20"/>
      <c r="C944" s="87"/>
      <c r="D944" s="39"/>
      <c r="E944" s="88"/>
      <c r="F944" s="89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</row>
    <row r="945" spans="1:26" ht="15.75" customHeight="1" x14ac:dyDescent="0.25">
      <c r="A945" s="20"/>
      <c r="B945" s="20"/>
      <c r="C945" s="87"/>
      <c r="D945" s="39"/>
      <c r="E945" s="88"/>
      <c r="F945" s="89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</row>
    <row r="946" spans="1:26" ht="15.75" customHeight="1" x14ac:dyDescent="0.25">
      <c r="A946" s="20"/>
      <c r="B946" s="20"/>
      <c r="C946" s="87"/>
      <c r="D946" s="39"/>
      <c r="E946" s="88"/>
      <c r="F946" s="89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</row>
    <row r="947" spans="1:26" ht="15.75" customHeight="1" x14ac:dyDescent="0.25">
      <c r="A947" s="20"/>
      <c r="B947" s="20"/>
      <c r="C947" s="87"/>
      <c r="D947" s="39"/>
      <c r="E947" s="88"/>
      <c r="F947" s="89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</row>
    <row r="948" spans="1:26" ht="15.75" customHeight="1" x14ac:dyDescent="0.25">
      <c r="A948" s="20"/>
      <c r="B948" s="20"/>
      <c r="C948" s="87"/>
      <c r="D948" s="39"/>
      <c r="E948" s="88"/>
      <c r="F948" s="89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</row>
    <row r="949" spans="1:26" ht="15.75" customHeight="1" x14ac:dyDescent="0.25">
      <c r="A949" s="20"/>
      <c r="B949" s="20"/>
      <c r="C949" s="87"/>
      <c r="D949" s="39"/>
      <c r="E949" s="88"/>
      <c r="F949" s="89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</row>
    <row r="950" spans="1:26" ht="15.75" customHeight="1" x14ac:dyDescent="0.25">
      <c r="A950" s="20"/>
      <c r="B950" s="20"/>
      <c r="C950" s="87"/>
      <c r="D950" s="39"/>
      <c r="E950" s="88"/>
      <c r="F950" s="89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</row>
    <row r="951" spans="1:26" ht="15.75" customHeight="1" x14ac:dyDescent="0.25">
      <c r="A951" s="20"/>
      <c r="B951" s="20"/>
      <c r="C951" s="87"/>
      <c r="D951" s="39"/>
      <c r="E951" s="88"/>
      <c r="F951" s="89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</row>
    <row r="952" spans="1:26" ht="15.75" customHeight="1" x14ac:dyDescent="0.25">
      <c r="A952" s="20"/>
      <c r="B952" s="20"/>
      <c r="C952" s="87"/>
      <c r="D952" s="39"/>
      <c r="E952" s="88"/>
      <c r="F952" s="89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</row>
    <row r="953" spans="1:26" ht="15.75" customHeight="1" x14ac:dyDescent="0.25">
      <c r="A953" s="20"/>
      <c r="B953" s="20"/>
      <c r="C953" s="87"/>
      <c r="D953" s="39"/>
      <c r="E953" s="88"/>
      <c r="F953" s="89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</row>
    <row r="954" spans="1:26" ht="15.75" customHeight="1" x14ac:dyDescent="0.25">
      <c r="A954" s="20"/>
      <c r="B954" s="20"/>
      <c r="C954" s="87"/>
      <c r="D954" s="39"/>
      <c r="E954" s="88"/>
      <c r="F954" s="89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</row>
    <row r="955" spans="1:26" ht="15.75" customHeight="1" x14ac:dyDescent="0.25">
      <c r="A955" s="20"/>
      <c r="B955" s="20"/>
      <c r="C955" s="87"/>
      <c r="D955" s="39"/>
      <c r="E955" s="88"/>
      <c r="F955" s="89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</row>
    <row r="956" spans="1:26" ht="15.75" customHeight="1" x14ac:dyDescent="0.25">
      <c r="A956" s="20"/>
      <c r="B956" s="20"/>
      <c r="C956" s="87"/>
      <c r="D956" s="39"/>
      <c r="E956" s="88"/>
      <c r="F956" s="89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</row>
    <row r="957" spans="1:26" ht="15.75" customHeight="1" x14ac:dyDescent="0.25">
      <c r="A957" s="20"/>
      <c r="B957" s="20"/>
      <c r="C957" s="87"/>
      <c r="D957" s="39"/>
      <c r="E957" s="88"/>
      <c r="F957" s="89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</row>
    <row r="958" spans="1:26" ht="15.75" customHeight="1" x14ac:dyDescent="0.25">
      <c r="A958" s="20"/>
      <c r="B958" s="20"/>
      <c r="C958" s="87"/>
      <c r="D958" s="39"/>
      <c r="E958" s="88"/>
      <c r="F958" s="89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</row>
    <row r="959" spans="1:26" ht="15.75" customHeight="1" x14ac:dyDescent="0.25">
      <c r="A959" s="20"/>
      <c r="B959" s="20"/>
      <c r="C959" s="87"/>
      <c r="D959" s="39"/>
      <c r="E959" s="88"/>
      <c r="F959" s="89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</row>
    <row r="960" spans="1:26" ht="15.75" customHeight="1" x14ac:dyDescent="0.25">
      <c r="A960" s="20"/>
      <c r="B960" s="20"/>
      <c r="C960" s="87"/>
      <c r="D960" s="39"/>
      <c r="E960" s="88"/>
      <c r="F960" s="89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</row>
    <row r="961" spans="1:26" ht="15.75" customHeight="1" x14ac:dyDescent="0.25">
      <c r="A961" s="20"/>
      <c r="B961" s="20"/>
      <c r="C961" s="87"/>
      <c r="D961" s="39"/>
      <c r="E961" s="88"/>
      <c r="F961" s="89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</row>
    <row r="962" spans="1:26" ht="15.75" customHeight="1" x14ac:dyDescent="0.25">
      <c r="A962" s="20"/>
      <c r="B962" s="20"/>
      <c r="C962" s="87"/>
      <c r="D962" s="39"/>
      <c r="E962" s="88"/>
      <c r="F962" s="89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</row>
    <row r="963" spans="1:26" ht="15.75" customHeight="1" x14ac:dyDescent="0.25">
      <c r="A963" s="20"/>
      <c r="B963" s="20"/>
      <c r="C963" s="87"/>
      <c r="D963" s="39"/>
      <c r="E963" s="88"/>
      <c r="F963" s="89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</row>
    <row r="964" spans="1:26" ht="15.75" customHeight="1" x14ac:dyDescent="0.25">
      <c r="A964" s="20"/>
      <c r="B964" s="20"/>
      <c r="C964" s="87"/>
      <c r="D964" s="39"/>
      <c r="E964" s="88"/>
      <c r="F964" s="89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</row>
    <row r="965" spans="1:26" ht="15.75" customHeight="1" x14ac:dyDescent="0.25">
      <c r="A965" s="20"/>
      <c r="B965" s="20"/>
      <c r="C965" s="87"/>
      <c r="D965" s="39"/>
      <c r="E965" s="88"/>
      <c r="F965" s="89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</row>
    <row r="966" spans="1:26" ht="15.75" customHeight="1" x14ac:dyDescent="0.25">
      <c r="A966" s="20"/>
      <c r="B966" s="20"/>
      <c r="C966" s="87"/>
      <c r="D966" s="39"/>
      <c r="E966" s="88"/>
      <c r="F966" s="89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</row>
    <row r="967" spans="1:26" ht="15.75" customHeight="1" x14ac:dyDescent="0.25">
      <c r="A967" s="20"/>
      <c r="B967" s="20"/>
      <c r="C967" s="87"/>
      <c r="D967" s="39"/>
      <c r="E967" s="88"/>
      <c r="F967" s="89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</row>
    <row r="968" spans="1:26" ht="15.75" customHeight="1" x14ac:dyDescent="0.25">
      <c r="A968" s="20"/>
      <c r="B968" s="20"/>
      <c r="C968" s="87"/>
      <c r="D968" s="39"/>
      <c r="E968" s="88"/>
      <c r="F968" s="89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</row>
    <row r="969" spans="1:26" ht="15.75" customHeight="1" x14ac:dyDescent="0.25">
      <c r="A969" s="20"/>
      <c r="B969" s="20"/>
      <c r="C969" s="87"/>
      <c r="D969" s="39"/>
      <c r="E969" s="88"/>
      <c r="F969" s="89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</row>
    <row r="970" spans="1:26" ht="15.75" customHeight="1" x14ac:dyDescent="0.25">
      <c r="A970" s="20"/>
      <c r="B970" s="20"/>
      <c r="C970" s="87"/>
      <c r="D970" s="39"/>
      <c r="E970" s="88"/>
      <c r="F970" s="89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</row>
    <row r="971" spans="1:26" ht="15.75" customHeight="1" x14ac:dyDescent="0.25">
      <c r="A971" s="20"/>
      <c r="B971" s="20"/>
      <c r="C971" s="87"/>
      <c r="D971" s="39"/>
      <c r="E971" s="88"/>
      <c r="F971" s="89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</row>
    <row r="972" spans="1:26" ht="15.75" customHeight="1" x14ac:dyDescent="0.25">
      <c r="A972" s="20"/>
      <c r="B972" s="20"/>
      <c r="C972" s="87"/>
      <c r="D972" s="39"/>
      <c r="E972" s="88"/>
      <c r="F972" s="89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</row>
    <row r="973" spans="1:26" ht="15.75" customHeight="1" x14ac:dyDescent="0.25">
      <c r="A973" s="20"/>
      <c r="B973" s="20"/>
      <c r="C973" s="87"/>
      <c r="D973" s="39"/>
      <c r="E973" s="88"/>
      <c r="F973" s="89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</row>
    <row r="974" spans="1:26" ht="15.75" customHeight="1" x14ac:dyDescent="0.25">
      <c r="A974" s="20"/>
      <c r="B974" s="20"/>
      <c r="C974" s="87"/>
      <c r="D974" s="39"/>
      <c r="E974" s="88"/>
      <c r="F974" s="89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</row>
    <row r="975" spans="1:26" ht="15.75" customHeight="1" x14ac:dyDescent="0.25">
      <c r="A975" s="20"/>
      <c r="B975" s="20"/>
      <c r="C975" s="87"/>
      <c r="D975" s="39"/>
      <c r="E975" s="88"/>
      <c r="F975" s="89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</row>
    <row r="976" spans="1:26" ht="15.75" customHeight="1" x14ac:dyDescent="0.25">
      <c r="A976" s="20"/>
      <c r="B976" s="20"/>
      <c r="C976" s="87"/>
      <c r="D976" s="39"/>
      <c r="E976" s="88"/>
      <c r="F976" s="89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</row>
    <row r="977" spans="1:26" ht="15.75" customHeight="1" x14ac:dyDescent="0.25">
      <c r="A977" s="20"/>
      <c r="B977" s="20"/>
      <c r="C977" s="87"/>
      <c r="D977" s="39"/>
      <c r="E977" s="88"/>
      <c r="F977" s="89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</row>
    <row r="978" spans="1:26" ht="15.75" customHeight="1" x14ac:dyDescent="0.25">
      <c r="A978" s="20"/>
      <c r="B978" s="20"/>
      <c r="C978" s="87"/>
      <c r="D978" s="39"/>
      <c r="E978" s="88"/>
      <c r="F978" s="89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</row>
    <row r="979" spans="1:26" ht="15.75" customHeight="1" x14ac:dyDescent="0.25">
      <c r="A979" s="20"/>
      <c r="B979" s="20"/>
      <c r="C979" s="87"/>
      <c r="D979" s="39"/>
      <c r="E979" s="88"/>
      <c r="F979" s="89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</row>
    <row r="980" spans="1:26" ht="15.75" customHeight="1" x14ac:dyDescent="0.25">
      <c r="A980" s="20"/>
      <c r="B980" s="20"/>
      <c r="C980" s="87"/>
      <c r="D980" s="39"/>
      <c r="E980" s="88"/>
      <c r="F980" s="89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</row>
    <row r="981" spans="1:26" ht="15.75" customHeight="1" x14ac:dyDescent="0.25">
      <c r="A981" s="20"/>
      <c r="B981" s="20"/>
      <c r="C981" s="87"/>
      <c r="D981" s="39"/>
      <c r="E981" s="88"/>
      <c r="F981" s="89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</row>
    <row r="982" spans="1:26" ht="15.75" customHeight="1" x14ac:dyDescent="0.25">
      <c r="A982" s="20"/>
      <c r="B982" s="20"/>
      <c r="C982" s="87"/>
      <c r="D982" s="39"/>
      <c r="E982" s="88"/>
      <c r="F982" s="89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</row>
    <row r="983" spans="1:26" ht="15.75" customHeight="1" x14ac:dyDescent="0.25">
      <c r="A983" s="20"/>
      <c r="B983" s="20"/>
      <c r="C983" s="87"/>
      <c r="D983" s="39"/>
      <c r="E983" s="88"/>
      <c r="F983" s="89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</row>
    <row r="984" spans="1:26" ht="15.75" customHeight="1" x14ac:dyDescent="0.25">
      <c r="A984" s="20"/>
      <c r="B984" s="20"/>
      <c r="C984" s="87"/>
      <c r="D984" s="39"/>
      <c r="E984" s="88"/>
      <c r="F984" s="89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</row>
    <row r="985" spans="1:26" ht="15.75" customHeight="1" x14ac:dyDescent="0.25">
      <c r="A985" s="20"/>
      <c r="B985" s="20"/>
      <c r="C985" s="87"/>
      <c r="D985" s="39"/>
      <c r="E985" s="88"/>
      <c r="F985" s="89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</row>
    <row r="986" spans="1:26" ht="15.75" customHeight="1" x14ac:dyDescent="0.25">
      <c r="A986" s="20"/>
      <c r="B986" s="20"/>
      <c r="C986" s="87"/>
      <c r="D986" s="39"/>
      <c r="E986" s="88"/>
      <c r="F986" s="89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</row>
    <row r="987" spans="1:26" ht="15.75" customHeight="1" x14ac:dyDescent="0.25">
      <c r="A987" s="20"/>
      <c r="B987" s="20"/>
      <c r="C987" s="87"/>
      <c r="D987" s="39"/>
      <c r="E987" s="88"/>
      <c r="F987" s="89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</row>
    <row r="988" spans="1:26" ht="15.75" customHeight="1" x14ac:dyDescent="0.25">
      <c r="A988" s="20"/>
      <c r="B988" s="20"/>
      <c r="C988" s="87"/>
      <c r="D988" s="39"/>
      <c r="E988" s="88"/>
      <c r="F988" s="89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</row>
    <row r="989" spans="1:26" ht="15.75" customHeight="1" x14ac:dyDescent="0.25">
      <c r="A989" s="20"/>
      <c r="B989" s="20"/>
      <c r="C989" s="87"/>
      <c r="D989" s="39"/>
      <c r="E989" s="88"/>
      <c r="F989" s="89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</row>
    <row r="990" spans="1:26" ht="15.75" customHeight="1" x14ac:dyDescent="0.25">
      <c r="A990" s="20"/>
      <c r="B990" s="20"/>
      <c r="C990" s="87"/>
      <c r="D990" s="39"/>
      <c r="E990" s="88"/>
      <c r="F990" s="89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</row>
    <row r="991" spans="1:26" ht="15.75" customHeight="1" x14ac:dyDescent="0.25">
      <c r="A991" s="20"/>
      <c r="B991" s="20"/>
      <c r="C991" s="87"/>
      <c r="D991" s="39"/>
      <c r="E991" s="88"/>
      <c r="F991" s="89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</row>
    <row r="992" spans="1:26" ht="15.75" customHeight="1" x14ac:dyDescent="0.25">
      <c r="A992" s="20"/>
      <c r="B992" s="20"/>
      <c r="C992" s="87"/>
      <c r="D992" s="39"/>
      <c r="E992" s="88"/>
      <c r="F992" s="89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</row>
    <row r="993" spans="1:26" ht="15.75" customHeight="1" x14ac:dyDescent="0.25">
      <c r="A993" s="20"/>
      <c r="B993" s="20"/>
      <c r="C993" s="87"/>
      <c r="D993" s="39"/>
      <c r="E993" s="88"/>
      <c r="F993" s="89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</row>
    <row r="994" spans="1:26" ht="15.75" customHeight="1" x14ac:dyDescent="0.25">
      <c r="A994" s="20"/>
      <c r="B994" s="20"/>
      <c r="C994" s="87"/>
      <c r="D994" s="39"/>
      <c r="E994" s="88"/>
      <c r="F994" s="89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</row>
    <row r="995" spans="1:26" ht="15.75" customHeight="1" x14ac:dyDescent="0.25">
      <c r="A995" s="20"/>
      <c r="B995" s="20"/>
      <c r="C995" s="87"/>
      <c r="D995" s="39"/>
      <c r="E995" s="88"/>
      <c r="F995" s="89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</row>
    <row r="996" spans="1:26" ht="15.75" customHeight="1" x14ac:dyDescent="0.25">
      <c r="A996" s="20"/>
      <c r="B996" s="20"/>
      <c r="C996" s="87"/>
      <c r="D996" s="39"/>
      <c r="E996" s="88"/>
      <c r="F996" s="89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</row>
    <row r="997" spans="1:26" ht="15.75" customHeight="1" x14ac:dyDescent="0.25">
      <c r="A997" s="20"/>
      <c r="B997" s="20"/>
      <c r="C997" s="87"/>
      <c r="D997" s="39"/>
      <c r="E997" s="88"/>
      <c r="F997" s="89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</row>
    <row r="998" spans="1:26" ht="15.75" customHeight="1" x14ac:dyDescent="0.25">
      <c r="A998" s="20"/>
      <c r="B998" s="20"/>
      <c r="C998" s="87"/>
      <c r="D998" s="39"/>
      <c r="E998" s="88"/>
      <c r="F998" s="89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</row>
    <row r="999" spans="1:26" ht="15.75" customHeight="1" x14ac:dyDescent="0.25">
      <c r="A999" s="20"/>
      <c r="B999" s="20"/>
      <c r="C999" s="87"/>
      <c r="D999" s="39"/>
      <c r="E999" s="88"/>
      <c r="F999" s="89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</row>
    <row r="1000" spans="1:26" ht="15.75" customHeight="1" x14ac:dyDescent="0.25">
      <c r="A1000" s="20"/>
      <c r="B1000" s="20"/>
      <c r="C1000" s="87"/>
      <c r="D1000" s="39"/>
      <c r="E1000" s="88"/>
      <c r="F1000" s="89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</row>
  </sheetData>
  <mergeCells count="15">
    <mergeCell ref="A29:B29"/>
    <mergeCell ref="A30:B30"/>
    <mergeCell ref="A31:B31"/>
    <mergeCell ref="A1:J1"/>
    <mergeCell ref="A2:A3"/>
    <mergeCell ref="B2:B3"/>
    <mergeCell ref="C2:C3"/>
    <mergeCell ref="D2:D3"/>
    <mergeCell ref="E2:E3"/>
    <mergeCell ref="F2:I2"/>
    <mergeCell ref="K5:K7"/>
    <mergeCell ref="K10:K12"/>
    <mergeCell ref="K15:K17"/>
    <mergeCell ref="K21:K25"/>
    <mergeCell ref="B26:F26"/>
  </mergeCells>
  <printOptions horizontalCentered="1"/>
  <pageMargins left="0.70866141732283472" right="0.62992125984251968" top="0.74803149606299213" bottom="0.74803149606299213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>
      <selection activeCell="G19" sqref="G19"/>
    </sheetView>
  </sheetViews>
  <sheetFormatPr defaultColWidth="14.42578125" defaultRowHeight="15" customHeight="1" x14ac:dyDescent="0.25"/>
  <cols>
    <col min="1" max="1" width="9.28515625" customWidth="1"/>
    <col min="2" max="2" width="40.7109375" customWidth="1"/>
    <col min="3" max="3" width="5.85546875" customWidth="1"/>
    <col min="4" max="8" width="10.7109375" customWidth="1"/>
    <col min="9" max="9" width="13.28515625" customWidth="1"/>
    <col min="10" max="10" width="22.7109375" customWidth="1"/>
    <col min="11" max="26" width="9.140625" customWidth="1"/>
  </cols>
  <sheetData>
    <row r="1" spans="1:26" ht="53.25" customHeight="1" x14ac:dyDescent="0.25">
      <c r="A1" s="158" t="s">
        <v>172</v>
      </c>
      <c r="B1" s="100"/>
      <c r="C1" s="100"/>
      <c r="D1" s="100"/>
      <c r="E1" s="100"/>
      <c r="F1" s="100"/>
      <c r="G1" s="100"/>
      <c r="H1" s="100"/>
      <c r="I1" s="100"/>
      <c r="J1" s="106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75" x14ac:dyDescent="0.25">
      <c r="A2" s="50" t="s">
        <v>67</v>
      </c>
      <c r="B2" s="50" t="s">
        <v>138</v>
      </c>
      <c r="C2" s="50" t="s">
        <v>111</v>
      </c>
      <c r="D2" s="50" t="s">
        <v>112</v>
      </c>
      <c r="E2" s="91" t="s">
        <v>139</v>
      </c>
      <c r="F2" s="50" t="s">
        <v>115</v>
      </c>
      <c r="G2" s="71" t="s">
        <v>116</v>
      </c>
      <c r="H2" s="50" t="s">
        <v>12</v>
      </c>
      <c r="I2" s="50" t="s">
        <v>13</v>
      </c>
      <c r="J2" s="50" t="s">
        <v>140</v>
      </c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45" x14ac:dyDescent="0.25">
      <c r="A3" s="5">
        <v>1</v>
      </c>
      <c r="B3" s="52" t="s">
        <v>141</v>
      </c>
      <c r="C3" s="92" t="s">
        <v>142</v>
      </c>
      <c r="D3" s="52">
        <v>10</v>
      </c>
      <c r="E3" s="81">
        <f>ROUND(D3*90,2)</f>
        <v>900</v>
      </c>
      <c r="F3" s="52">
        <v>700</v>
      </c>
      <c r="G3" s="83">
        <f t="shared" ref="G3:G12" si="0">ROUND(D3*F3,2)</f>
        <v>7000</v>
      </c>
      <c r="H3" s="83">
        <f>ROUND(G3*0.17,2)</f>
        <v>1190</v>
      </c>
      <c r="I3" s="93">
        <f t="shared" ref="I3:I12" si="1">G3+H3</f>
        <v>8190</v>
      </c>
      <c r="J3" s="52" t="s">
        <v>143</v>
      </c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45" x14ac:dyDescent="0.25">
      <c r="A4" s="5">
        <v>2</v>
      </c>
      <c r="B4" s="52" t="s">
        <v>144</v>
      </c>
      <c r="C4" s="79" t="s">
        <v>120</v>
      </c>
      <c r="D4" s="52">
        <v>1</v>
      </c>
      <c r="E4" s="81">
        <f>ROUND(D4*700*0.1,2)</f>
        <v>70</v>
      </c>
      <c r="F4" s="77"/>
      <c r="G4" s="83">
        <f t="shared" si="0"/>
        <v>0</v>
      </c>
      <c r="H4" s="83">
        <f t="shared" ref="H4:H12" si="2">ROUND(G4*0.17,2)</f>
        <v>0</v>
      </c>
      <c r="I4" s="93">
        <f t="shared" si="1"/>
        <v>0</v>
      </c>
      <c r="J4" s="52" t="s">
        <v>143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45" x14ac:dyDescent="0.25">
      <c r="A5" s="94">
        <v>3</v>
      </c>
      <c r="B5" s="52" t="s">
        <v>145</v>
      </c>
      <c r="C5" s="79" t="s">
        <v>120</v>
      </c>
      <c r="D5" s="52">
        <v>1</v>
      </c>
      <c r="E5" s="81">
        <f>ROUND(D5*40,2)</f>
        <v>40</v>
      </c>
      <c r="F5" s="52"/>
      <c r="G5" s="83">
        <f t="shared" si="0"/>
        <v>0</v>
      </c>
      <c r="H5" s="83">
        <f t="shared" si="2"/>
        <v>0</v>
      </c>
      <c r="I5" s="93">
        <f t="shared" si="1"/>
        <v>0</v>
      </c>
      <c r="J5" s="52" t="s">
        <v>143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x14ac:dyDescent="0.25">
      <c r="A6" s="94">
        <v>4</v>
      </c>
      <c r="B6" s="6" t="s">
        <v>146</v>
      </c>
      <c r="C6" s="52"/>
      <c r="D6" s="52">
        <v>1</v>
      </c>
      <c r="E6" s="95" t="s">
        <v>50</v>
      </c>
      <c r="F6" s="52">
        <v>10</v>
      </c>
      <c r="G6" s="83">
        <f t="shared" si="0"/>
        <v>10</v>
      </c>
      <c r="H6" s="83">
        <f t="shared" si="2"/>
        <v>1.7</v>
      </c>
      <c r="I6" s="93">
        <f t="shared" si="1"/>
        <v>11.7</v>
      </c>
      <c r="J6" s="77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x14ac:dyDescent="0.25">
      <c r="A7" s="94">
        <v>5</v>
      </c>
      <c r="B7" s="6" t="s">
        <v>146</v>
      </c>
      <c r="C7" s="52"/>
      <c r="D7" s="52">
        <v>1</v>
      </c>
      <c r="E7" s="95" t="s">
        <v>50</v>
      </c>
      <c r="F7" s="52"/>
      <c r="G7" s="83">
        <f t="shared" si="0"/>
        <v>0</v>
      </c>
      <c r="H7" s="83">
        <f t="shared" si="2"/>
        <v>0</v>
      </c>
      <c r="I7" s="93">
        <f t="shared" si="1"/>
        <v>0</v>
      </c>
      <c r="J7" s="77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x14ac:dyDescent="0.25">
      <c r="A8" s="94"/>
      <c r="B8" s="6"/>
      <c r="C8" s="52"/>
      <c r="D8" s="52">
        <v>2</v>
      </c>
      <c r="E8" s="95" t="s">
        <v>50</v>
      </c>
      <c r="F8" s="52">
        <v>20</v>
      </c>
      <c r="G8" s="83">
        <f t="shared" si="0"/>
        <v>40</v>
      </c>
      <c r="H8" s="83">
        <f t="shared" si="2"/>
        <v>6.8</v>
      </c>
      <c r="I8" s="93">
        <f t="shared" si="1"/>
        <v>46.8</v>
      </c>
      <c r="J8" s="77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x14ac:dyDescent="0.25">
      <c r="A9" s="94"/>
      <c r="B9" s="6"/>
      <c r="C9" s="52"/>
      <c r="D9" s="52"/>
      <c r="E9" s="95" t="s">
        <v>50</v>
      </c>
      <c r="F9" s="52"/>
      <c r="G9" s="83">
        <f t="shared" si="0"/>
        <v>0</v>
      </c>
      <c r="H9" s="83">
        <f t="shared" si="2"/>
        <v>0</v>
      </c>
      <c r="I9" s="93">
        <f t="shared" si="1"/>
        <v>0</v>
      </c>
      <c r="J9" s="77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x14ac:dyDescent="0.25">
      <c r="A10" s="94"/>
      <c r="B10" s="6"/>
      <c r="C10" s="52"/>
      <c r="D10" s="52"/>
      <c r="E10" s="95" t="s">
        <v>50</v>
      </c>
      <c r="F10" s="52"/>
      <c r="G10" s="83">
        <f t="shared" si="0"/>
        <v>0</v>
      </c>
      <c r="H10" s="83">
        <f t="shared" si="2"/>
        <v>0</v>
      </c>
      <c r="I10" s="93">
        <f t="shared" si="1"/>
        <v>0</v>
      </c>
      <c r="J10" s="77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x14ac:dyDescent="0.25">
      <c r="A11" s="94"/>
      <c r="B11" s="6"/>
      <c r="C11" s="52"/>
      <c r="D11" s="52"/>
      <c r="E11" s="95" t="s">
        <v>50</v>
      </c>
      <c r="F11" s="52"/>
      <c r="G11" s="83">
        <f t="shared" si="0"/>
        <v>0</v>
      </c>
      <c r="H11" s="83">
        <f t="shared" si="2"/>
        <v>0</v>
      </c>
      <c r="I11" s="93">
        <f t="shared" si="1"/>
        <v>0</v>
      </c>
      <c r="J11" s="77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x14ac:dyDescent="0.25">
      <c r="A12" s="94" t="s">
        <v>146</v>
      </c>
      <c r="B12" s="6" t="s">
        <v>147</v>
      </c>
      <c r="C12" s="52"/>
      <c r="D12" s="52"/>
      <c r="E12" s="95" t="s">
        <v>50</v>
      </c>
      <c r="F12" s="52"/>
      <c r="G12" s="83">
        <f t="shared" si="0"/>
        <v>0</v>
      </c>
      <c r="H12" s="83">
        <f t="shared" si="2"/>
        <v>0</v>
      </c>
      <c r="I12" s="93">
        <f t="shared" si="1"/>
        <v>0</v>
      </c>
      <c r="J12" s="77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x14ac:dyDescent="0.25">
      <c r="A13" s="57"/>
      <c r="B13" s="58" t="s">
        <v>148</v>
      </c>
      <c r="C13" s="58"/>
      <c r="D13" s="58"/>
      <c r="E13" s="58"/>
      <c r="F13" s="58"/>
      <c r="G13" s="86">
        <f t="shared" ref="G13:I13" si="3">SUM(G3:G12)</f>
        <v>7050</v>
      </c>
      <c r="H13" s="86">
        <f t="shared" si="3"/>
        <v>1198.5</v>
      </c>
      <c r="I13" s="86">
        <f t="shared" si="3"/>
        <v>8248.5</v>
      </c>
      <c r="J13" s="86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x14ac:dyDescent="0.25">
      <c r="A14" s="96" t="s">
        <v>149</v>
      </c>
      <c r="B14" s="159" t="s">
        <v>150</v>
      </c>
      <c r="C14" s="100"/>
      <c r="D14" s="106"/>
      <c r="E14" s="97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x14ac:dyDescent="0.25">
      <c r="A16" s="154"/>
      <c r="B16" s="108"/>
      <c r="C16" s="38"/>
      <c r="D16" s="38"/>
      <c r="E16" s="38"/>
      <c r="F16" s="38"/>
      <c r="G16" s="38"/>
      <c r="H16" s="38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x14ac:dyDescent="0.25">
      <c r="A17" s="154"/>
      <c r="B17" s="108"/>
      <c r="C17" s="38"/>
      <c r="D17" s="38"/>
      <c r="E17" s="38"/>
      <c r="F17" s="38"/>
      <c r="G17" s="38"/>
      <c r="H17" s="38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x14ac:dyDescent="0.25">
      <c r="A18" s="154"/>
      <c r="B18" s="108"/>
      <c r="C18" s="38"/>
      <c r="D18" s="38"/>
      <c r="E18" s="38"/>
      <c r="F18" s="38"/>
      <c r="G18" s="38"/>
      <c r="H18" s="38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5.75" customHeight="1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5.75" customHeight="1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5.75" customHeight="1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5.75" customHeight="1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5.75" customHeight="1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5.75" customHeight="1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5.75" customHeight="1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15.75" customHeight="1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15.75" customHeight="1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ht="15.75" customHeight="1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15.75" customHeight="1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 ht="15.75" customHeight="1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5.75" customHeight="1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5.75" customHeight="1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15.75" customHeight="1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15.75" customHeight="1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5.75" customHeight="1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5.75" customHeight="1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ht="15.75" customHeight="1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ht="15.75" customHeight="1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 ht="15.75" customHeight="1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15.75" customHeight="1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15.75" customHeight="1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15.75" customHeight="1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ht="15.75" customHeight="1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15.75" customHeight="1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15.75" customHeight="1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15.75" customHeight="1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15.75" customHeight="1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15.75" customHeight="1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15.75" customHeight="1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15.75" customHeight="1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15.75" customHeight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15.75" customHeight="1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15.75" customHeight="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15.75" customHeight="1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15.75" customHeight="1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15.75" customHeight="1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5.75" customHeight="1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5.75" customHeight="1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5.75" customHeight="1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5.75" customHeight="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15.75" customHeight="1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15.75" customHeight="1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15.75" customHeight="1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15.75" customHeight="1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15.75" customHeight="1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15.75" customHeight="1" x14ac:dyDescent="0.25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15.75" customHeight="1" x14ac:dyDescent="0.25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15.75" customHeight="1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15.75" customHeight="1" x14ac:dyDescent="0.25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15.75" customHeight="1" x14ac:dyDescent="0.2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15.75" customHeight="1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5.75" customHeight="1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15.75" customHeight="1" x14ac:dyDescent="0.25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15.75" customHeight="1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5.75" customHeight="1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5.75" customHeight="1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15.75" customHeight="1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15.75" customHeight="1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15.75" customHeight="1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15.75" customHeight="1" x14ac:dyDescent="0.25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15.75" customHeight="1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15.75" customHeight="1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15.75" customHeight="1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15.75" customHeight="1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5.75" customHeight="1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5.75" customHeight="1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5.75" customHeight="1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5.75" customHeight="1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5.75" customHeight="1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5.75" customHeight="1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5.75" customHeight="1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5.75" customHeight="1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5.75" customHeight="1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5.75" customHeight="1" x14ac:dyDescent="0.25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5.75" customHeight="1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5.75" customHeight="1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5.75" customHeight="1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5.75" customHeight="1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1:26" ht="15.75" customHeight="1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1:26" ht="15.75" customHeight="1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</row>
    <row r="103" spans="1:26" ht="15.75" customHeight="1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spans="1:26" ht="15.75" customHeight="1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</row>
    <row r="105" spans="1:26" ht="15.75" customHeight="1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1:26" ht="15.75" customHeight="1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1:26" ht="15.75" customHeight="1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15.75" customHeight="1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1:26" ht="15.75" customHeight="1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1:26" ht="15.75" customHeight="1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</row>
    <row r="111" spans="1:26" ht="15.75" customHeight="1" x14ac:dyDescent="0.25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</row>
    <row r="112" spans="1:26" ht="15.75" customHeight="1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</row>
    <row r="113" spans="1:26" ht="15.75" customHeight="1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</row>
    <row r="114" spans="1:26" ht="15.75" customHeight="1" x14ac:dyDescent="0.25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</row>
    <row r="115" spans="1:26" ht="15.75" customHeight="1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</row>
    <row r="116" spans="1:26" ht="15.75" customHeight="1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</row>
    <row r="117" spans="1:26" ht="15.75" customHeight="1" x14ac:dyDescent="0.25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</row>
    <row r="118" spans="1:26" ht="15.75" customHeight="1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</row>
    <row r="119" spans="1:26" ht="15.75" customHeight="1" x14ac:dyDescent="0.25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</row>
    <row r="120" spans="1:26" ht="15.75" customHeight="1" x14ac:dyDescent="0.25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</row>
    <row r="121" spans="1:26" ht="15.75" customHeight="1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</row>
    <row r="122" spans="1:26" ht="15.75" customHeight="1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</row>
    <row r="123" spans="1:26" ht="15.75" customHeight="1" x14ac:dyDescent="0.25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</row>
    <row r="124" spans="1:26" ht="15.75" customHeight="1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</row>
    <row r="125" spans="1:26" ht="15.75" customHeight="1" x14ac:dyDescent="0.25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</row>
    <row r="126" spans="1:26" ht="15.75" customHeight="1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</row>
    <row r="127" spans="1:26" ht="15.75" customHeight="1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</row>
    <row r="128" spans="1:26" ht="15.75" customHeight="1" x14ac:dyDescent="0.25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</row>
    <row r="129" spans="1:26" ht="15.7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</row>
    <row r="130" spans="1:26" ht="15.75" customHeight="1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</row>
    <row r="131" spans="1:26" ht="15.75" customHeight="1" x14ac:dyDescent="0.25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</row>
    <row r="132" spans="1:26" ht="15.75" customHeight="1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</row>
    <row r="133" spans="1:26" ht="15.75" customHeight="1" x14ac:dyDescent="0.25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</row>
    <row r="134" spans="1:26" ht="15.75" customHeight="1" x14ac:dyDescent="0.25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</row>
    <row r="135" spans="1:26" ht="15.75" customHeight="1" x14ac:dyDescent="0.25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</row>
    <row r="136" spans="1:26" ht="15.75" customHeight="1" x14ac:dyDescent="0.25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</row>
    <row r="137" spans="1:26" ht="15.75" customHeight="1" x14ac:dyDescent="0.25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</row>
    <row r="138" spans="1:26" ht="15.75" customHeight="1" x14ac:dyDescent="0.25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</row>
    <row r="139" spans="1:26" ht="15.75" customHeight="1" x14ac:dyDescent="0.25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</row>
    <row r="140" spans="1:26" ht="15.75" customHeight="1" x14ac:dyDescent="0.25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</row>
    <row r="141" spans="1:26" ht="15.75" customHeight="1" x14ac:dyDescent="0.25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</row>
    <row r="142" spans="1:26" ht="15.75" customHeight="1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</row>
    <row r="143" spans="1:26" ht="15.75" customHeight="1" x14ac:dyDescent="0.25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</row>
    <row r="144" spans="1:26" ht="15.75" customHeight="1" x14ac:dyDescent="0.25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</row>
    <row r="145" spans="1:26" ht="15.75" customHeight="1" x14ac:dyDescent="0.25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</row>
    <row r="146" spans="1:26" ht="15.75" customHeight="1" x14ac:dyDescent="0.25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</row>
    <row r="147" spans="1:26" ht="15.75" customHeight="1" x14ac:dyDescent="0.25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</row>
    <row r="148" spans="1:26" ht="15.75" customHeight="1" x14ac:dyDescent="0.25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</row>
    <row r="149" spans="1:26" ht="15.75" customHeight="1" x14ac:dyDescent="0.25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</row>
    <row r="150" spans="1:26" ht="15.75" customHeight="1" x14ac:dyDescent="0.25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</row>
    <row r="151" spans="1:26" ht="15.75" customHeight="1" x14ac:dyDescent="0.25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ht="15.75" customHeight="1" x14ac:dyDescent="0.25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5.75" customHeight="1" x14ac:dyDescent="0.25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5.75" customHeight="1" x14ac:dyDescent="0.25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5.75" customHeight="1" x14ac:dyDescent="0.25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5.75" customHeight="1" x14ac:dyDescent="0.25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5.75" customHeight="1" x14ac:dyDescent="0.25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5.75" customHeight="1" x14ac:dyDescent="0.25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5.75" customHeight="1" x14ac:dyDescent="0.25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5.75" customHeight="1" x14ac:dyDescent="0.25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5.75" customHeight="1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5.75" customHeight="1" x14ac:dyDescent="0.25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5.75" customHeight="1" x14ac:dyDescent="0.25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</row>
    <row r="164" spans="1:26" ht="15.75" customHeight="1" x14ac:dyDescent="0.25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5.75" customHeight="1" x14ac:dyDescent="0.25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5.75" customHeight="1" x14ac:dyDescent="0.25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5.75" customHeight="1" x14ac:dyDescent="0.25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5.75" customHeight="1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5.75" customHeight="1" x14ac:dyDescent="0.25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5.75" customHeight="1" x14ac:dyDescent="0.25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5.75" customHeight="1" x14ac:dyDescent="0.25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5.75" customHeight="1" x14ac:dyDescent="0.25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5.75" customHeight="1" x14ac:dyDescent="0.25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5.75" customHeight="1" x14ac:dyDescent="0.25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5.75" customHeight="1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5.75" customHeight="1" x14ac:dyDescent="0.25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5.75" customHeight="1" x14ac:dyDescent="0.25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5.75" customHeight="1" x14ac:dyDescent="0.25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5.75" customHeight="1" x14ac:dyDescent="0.25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5.75" customHeight="1" x14ac:dyDescent="0.25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5.75" customHeight="1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5.75" customHeight="1" x14ac:dyDescent="0.25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5.75" customHeight="1" x14ac:dyDescent="0.25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5.75" customHeight="1" x14ac:dyDescent="0.25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5.75" customHeight="1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5.75" customHeight="1" x14ac:dyDescent="0.25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5.75" customHeight="1" x14ac:dyDescent="0.25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5.75" customHeight="1" x14ac:dyDescent="0.25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5.75" customHeight="1" x14ac:dyDescent="0.25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5.75" customHeight="1" x14ac:dyDescent="0.25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5.75" customHeight="1" x14ac:dyDescent="0.25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5.75" customHeight="1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5.75" customHeight="1" x14ac:dyDescent="0.25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5.75" customHeight="1" x14ac:dyDescent="0.25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5.75" customHeight="1" x14ac:dyDescent="0.25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5.75" customHeight="1" x14ac:dyDescent="0.25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5.75" customHeight="1" x14ac:dyDescent="0.25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5.75" customHeight="1" x14ac:dyDescent="0.25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5.75" customHeight="1" x14ac:dyDescent="0.25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5.75" customHeight="1" x14ac:dyDescent="0.25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5.75" customHeight="1" x14ac:dyDescent="0.25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5.75" customHeight="1" x14ac:dyDescent="0.25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5.75" customHeight="1" x14ac:dyDescent="0.25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5.75" customHeight="1" x14ac:dyDescent="0.25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5.75" customHeight="1" x14ac:dyDescent="0.25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5.75" customHeight="1" x14ac:dyDescent="0.25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5.75" customHeight="1" x14ac:dyDescent="0.25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5.75" customHeight="1" x14ac:dyDescent="0.25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5.75" customHeight="1" x14ac:dyDescent="0.25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5.75" customHeight="1" x14ac:dyDescent="0.25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5.75" customHeight="1" x14ac:dyDescent="0.25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5.75" customHeight="1" x14ac:dyDescent="0.25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5.75" customHeight="1" x14ac:dyDescent="0.25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5.75" customHeight="1" x14ac:dyDescent="0.25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5.75" customHeight="1" x14ac:dyDescent="0.25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5.75" customHeight="1" x14ac:dyDescent="0.25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5.75" customHeight="1" x14ac:dyDescent="0.25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5.75" customHeight="1" x14ac:dyDescent="0.25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5.75" customHeight="1" x14ac:dyDescent="0.25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5.75" customHeight="1" x14ac:dyDescent="0.25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5.75" customHeight="1" x14ac:dyDescent="0.25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5.75" customHeight="1" x14ac:dyDescent="0.25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5.75" customHeight="1" x14ac:dyDescent="0.25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5.75" customHeight="1" x14ac:dyDescent="0.25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5.75" customHeight="1" x14ac:dyDescent="0.25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5.75" customHeight="1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5.75" customHeight="1" x14ac:dyDescent="0.25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5.75" customHeight="1" x14ac:dyDescent="0.25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5.75" customHeight="1" x14ac:dyDescent="0.25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5.75" customHeight="1" x14ac:dyDescent="0.25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5.75" customHeight="1" x14ac:dyDescent="0.25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5.75" customHeight="1" x14ac:dyDescent="0.25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5.75" customHeight="1" x14ac:dyDescent="0.25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5.75" customHeight="1" x14ac:dyDescent="0.25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5.75" customHeight="1" x14ac:dyDescent="0.25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5.75" customHeight="1" x14ac:dyDescent="0.25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5.75" customHeight="1" x14ac:dyDescent="0.25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5.75" customHeight="1" x14ac:dyDescent="0.25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5.75" customHeight="1" x14ac:dyDescent="0.25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5.75" customHeight="1" x14ac:dyDescent="0.25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5.75" customHeight="1" x14ac:dyDescent="0.25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5.75" customHeight="1" x14ac:dyDescent="0.25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5.75" customHeight="1" x14ac:dyDescent="0.25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5.75" customHeight="1" x14ac:dyDescent="0.25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5.75" customHeight="1" x14ac:dyDescent="0.25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5.75" customHeight="1" x14ac:dyDescent="0.25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5.75" customHeight="1" x14ac:dyDescent="0.25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5.75" customHeight="1" x14ac:dyDescent="0.25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5.75" customHeight="1" x14ac:dyDescent="0.25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5.75" customHeight="1" x14ac:dyDescent="0.25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5.75" customHeight="1" x14ac:dyDescent="0.25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5.75" customHeight="1" x14ac:dyDescent="0.25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5.75" customHeight="1" x14ac:dyDescent="0.25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5.75" customHeight="1" x14ac:dyDescent="0.25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5.75" customHeight="1" x14ac:dyDescent="0.25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5.75" customHeight="1" x14ac:dyDescent="0.25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5.75" customHeight="1" x14ac:dyDescent="0.25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5.75" customHeight="1" x14ac:dyDescent="0.25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5.75" customHeight="1" x14ac:dyDescent="0.25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5.75" customHeight="1" x14ac:dyDescent="0.25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5.75" customHeight="1" x14ac:dyDescent="0.25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5.75" customHeight="1" x14ac:dyDescent="0.25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5.75" customHeight="1" x14ac:dyDescent="0.25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5.75" customHeight="1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5.75" customHeight="1" x14ac:dyDescent="0.25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5.75" customHeight="1" x14ac:dyDescent="0.25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5.75" customHeight="1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5.75" customHeight="1" x14ac:dyDescent="0.25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5.75" customHeight="1" x14ac:dyDescent="0.25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5.75" customHeight="1" x14ac:dyDescent="0.25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5.75" customHeight="1" x14ac:dyDescent="0.25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5.75" customHeight="1" x14ac:dyDescent="0.25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5.75" customHeight="1" x14ac:dyDescent="0.25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5.75" customHeight="1" x14ac:dyDescent="0.25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5.75" customHeight="1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5.75" customHeight="1" x14ac:dyDescent="0.25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5.75" customHeight="1" x14ac:dyDescent="0.25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5.75" customHeight="1" x14ac:dyDescent="0.25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5.75" customHeight="1" x14ac:dyDescent="0.25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5.75" customHeight="1" x14ac:dyDescent="0.25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5.75" customHeight="1" x14ac:dyDescent="0.25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5.75" customHeight="1" x14ac:dyDescent="0.25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5.75" customHeight="1" x14ac:dyDescent="0.25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5.75" customHeight="1" x14ac:dyDescent="0.25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5.75" customHeight="1" x14ac:dyDescent="0.25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5.75" customHeight="1" x14ac:dyDescent="0.25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5.75" customHeight="1" x14ac:dyDescent="0.25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5.75" customHeight="1" x14ac:dyDescent="0.25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5.75" customHeight="1" x14ac:dyDescent="0.25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5.75" customHeight="1" x14ac:dyDescent="0.25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5.75" customHeight="1" x14ac:dyDescent="0.25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5.75" customHeight="1" x14ac:dyDescent="0.25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5.75" customHeight="1" x14ac:dyDescent="0.25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5.75" customHeight="1" x14ac:dyDescent="0.25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5.75" customHeight="1" x14ac:dyDescent="0.25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5.75" customHeight="1" x14ac:dyDescent="0.25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5.75" customHeight="1" x14ac:dyDescent="0.25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5.75" customHeight="1" x14ac:dyDescent="0.25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5.75" customHeight="1" x14ac:dyDescent="0.25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5.75" customHeight="1" x14ac:dyDescent="0.25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5.75" customHeight="1" x14ac:dyDescent="0.25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5.75" customHeight="1" x14ac:dyDescent="0.25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5.75" customHeight="1" x14ac:dyDescent="0.25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5.75" customHeight="1" x14ac:dyDescent="0.25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5.75" customHeight="1" x14ac:dyDescent="0.25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5.75" customHeight="1" x14ac:dyDescent="0.25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5.75" customHeight="1" x14ac:dyDescent="0.25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5.75" customHeight="1" x14ac:dyDescent="0.25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5.75" customHeight="1" x14ac:dyDescent="0.25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5.75" customHeight="1" x14ac:dyDescent="0.25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5.75" customHeight="1" x14ac:dyDescent="0.25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5.75" customHeight="1" x14ac:dyDescent="0.25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5.75" customHeight="1" x14ac:dyDescent="0.25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5.75" customHeight="1" x14ac:dyDescent="0.25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5.75" customHeight="1" x14ac:dyDescent="0.25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5.75" customHeight="1" x14ac:dyDescent="0.25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5.75" customHeight="1" x14ac:dyDescent="0.25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5.75" customHeight="1" x14ac:dyDescent="0.25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5.75" customHeight="1" x14ac:dyDescent="0.25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5.75" customHeight="1" x14ac:dyDescent="0.25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5.75" customHeight="1" x14ac:dyDescent="0.25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5.75" customHeight="1" x14ac:dyDescent="0.25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5.75" customHeight="1" x14ac:dyDescent="0.25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5.75" customHeight="1" x14ac:dyDescent="0.25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5.75" customHeight="1" x14ac:dyDescent="0.25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5.75" customHeight="1" x14ac:dyDescent="0.25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5.75" customHeight="1" x14ac:dyDescent="0.25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5.75" customHeight="1" x14ac:dyDescent="0.25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5.75" customHeight="1" x14ac:dyDescent="0.25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5.75" customHeight="1" x14ac:dyDescent="0.25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5.75" customHeight="1" x14ac:dyDescent="0.25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5.75" customHeight="1" x14ac:dyDescent="0.25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5.75" customHeight="1" x14ac:dyDescent="0.25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5.75" customHeight="1" x14ac:dyDescent="0.25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5.75" customHeight="1" x14ac:dyDescent="0.25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5.75" customHeight="1" x14ac:dyDescent="0.25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5.75" customHeight="1" x14ac:dyDescent="0.25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5.75" customHeight="1" x14ac:dyDescent="0.25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5.75" customHeight="1" x14ac:dyDescent="0.25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5.75" customHeight="1" x14ac:dyDescent="0.25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5.75" customHeight="1" x14ac:dyDescent="0.25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5.75" customHeight="1" x14ac:dyDescent="0.25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5.75" customHeight="1" x14ac:dyDescent="0.25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5.75" customHeight="1" x14ac:dyDescent="0.25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5.75" customHeight="1" x14ac:dyDescent="0.25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5.75" customHeight="1" x14ac:dyDescent="0.25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5.75" customHeight="1" x14ac:dyDescent="0.25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5.75" customHeight="1" x14ac:dyDescent="0.25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5.75" customHeight="1" x14ac:dyDescent="0.25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5.75" customHeight="1" x14ac:dyDescent="0.25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5.75" customHeight="1" x14ac:dyDescent="0.25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5.75" customHeight="1" x14ac:dyDescent="0.25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5.75" customHeight="1" x14ac:dyDescent="0.25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5.75" customHeight="1" x14ac:dyDescent="0.25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5.75" customHeight="1" x14ac:dyDescent="0.25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5.75" customHeight="1" x14ac:dyDescent="0.25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5.75" customHeight="1" x14ac:dyDescent="0.25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5.75" customHeight="1" x14ac:dyDescent="0.25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5.75" customHeight="1" x14ac:dyDescent="0.25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5.75" customHeight="1" x14ac:dyDescent="0.25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5.75" customHeight="1" x14ac:dyDescent="0.25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5.75" customHeight="1" x14ac:dyDescent="0.25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5.75" customHeight="1" x14ac:dyDescent="0.25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5.75" customHeight="1" x14ac:dyDescent="0.25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5.75" customHeight="1" x14ac:dyDescent="0.25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5.75" customHeight="1" x14ac:dyDescent="0.25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5.75" customHeight="1" x14ac:dyDescent="0.25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5.75" customHeight="1" x14ac:dyDescent="0.25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5.75" customHeight="1" x14ac:dyDescent="0.25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5.75" customHeight="1" x14ac:dyDescent="0.25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5.75" customHeight="1" x14ac:dyDescent="0.25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5.75" customHeight="1" x14ac:dyDescent="0.25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5.75" customHeight="1" x14ac:dyDescent="0.25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5.75" customHeight="1" x14ac:dyDescent="0.25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5.75" customHeight="1" x14ac:dyDescent="0.25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5.75" customHeight="1" x14ac:dyDescent="0.25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5.75" customHeight="1" x14ac:dyDescent="0.25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5.75" customHeight="1" x14ac:dyDescent="0.25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5.75" customHeight="1" x14ac:dyDescent="0.25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5.75" customHeight="1" x14ac:dyDescent="0.25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5.75" customHeight="1" x14ac:dyDescent="0.25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5.75" customHeight="1" x14ac:dyDescent="0.25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5.75" customHeight="1" x14ac:dyDescent="0.25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5.75" customHeight="1" x14ac:dyDescent="0.25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5.75" customHeight="1" x14ac:dyDescent="0.25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5.75" customHeight="1" x14ac:dyDescent="0.25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5.75" customHeight="1" x14ac:dyDescent="0.25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5.75" customHeight="1" x14ac:dyDescent="0.25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5.75" customHeight="1" x14ac:dyDescent="0.25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5.75" customHeight="1" x14ac:dyDescent="0.25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5.75" customHeight="1" x14ac:dyDescent="0.25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5.75" customHeight="1" x14ac:dyDescent="0.25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5.75" customHeight="1" x14ac:dyDescent="0.25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5.75" customHeight="1" x14ac:dyDescent="0.25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5.75" customHeight="1" x14ac:dyDescent="0.25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5.75" customHeight="1" x14ac:dyDescent="0.25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5.75" customHeight="1" x14ac:dyDescent="0.25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5.75" customHeight="1" x14ac:dyDescent="0.25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5.75" customHeight="1" x14ac:dyDescent="0.25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5.75" customHeight="1" x14ac:dyDescent="0.25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5.75" customHeight="1" x14ac:dyDescent="0.25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5.75" customHeight="1" x14ac:dyDescent="0.25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5.75" customHeight="1" x14ac:dyDescent="0.25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5.75" customHeight="1" x14ac:dyDescent="0.25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5.75" customHeight="1" x14ac:dyDescent="0.25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5.75" customHeight="1" x14ac:dyDescent="0.25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5.75" customHeight="1" x14ac:dyDescent="0.25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5.75" customHeight="1" x14ac:dyDescent="0.25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5.75" customHeight="1" x14ac:dyDescent="0.25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5.75" customHeight="1" x14ac:dyDescent="0.25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5.75" customHeight="1" x14ac:dyDescent="0.25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5.75" customHeight="1" x14ac:dyDescent="0.25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5.75" customHeight="1" x14ac:dyDescent="0.25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5.75" customHeight="1" x14ac:dyDescent="0.25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5.75" customHeight="1" x14ac:dyDescent="0.25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5.75" customHeight="1" x14ac:dyDescent="0.25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5.75" customHeight="1" x14ac:dyDescent="0.25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5.75" customHeight="1" x14ac:dyDescent="0.25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5.75" customHeight="1" x14ac:dyDescent="0.25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5.75" customHeight="1" x14ac:dyDescent="0.25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5.75" customHeight="1" x14ac:dyDescent="0.25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5.75" customHeight="1" x14ac:dyDescent="0.25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5.75" customHeight="1" x14ac:dyDescent="0.25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5.75" customHeight="1" x14ac:dyDescent="0.25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5.75" customHeight="1" x14ac:dyDescent="0.25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5.75" customHeight="1" x14ac:dyDescent="0.25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5.75" customHeight="1" x14ac:dyDescent="0.25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5.75" customHeight="1" x14ac:dyDescent="0.25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5.75" customHeight="1" x14ac:dyDescent="0.25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5.75" customHeight="1" x14ac:dyDescent="0.25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5.75" customHeight="1" x14ac:dyDescent="0.25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5.75" customHeight="1" x14ac:dyDescent="0.25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5.75" customHeight="1" x14ac:dyDescent="0.25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5.75" customHeight="1" x14ac:dyDescent="0.25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5.75" customHeight="1" x14ac:dyDescent="0.25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5.75" customHeight="1" x14ac:dyDescent="0.25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5.75" customHeight="1" x14ac:dyDescent="0.25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5.75" customHeight="1" x14ac:dyDescent="0.25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5.75" customHeight="1" x14ac:dyDescent="0.25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5.75" customHeight="1" x14ac:dyDescent="0.25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5.75" customHeight="1" x14ac:dyDescent="0.25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5.75" customHeight="1" x14ac:dyDescent="0.25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5.75" customHeight="1" x14ac:dyDescent="0.25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5.75" customHeight="1" x14ac:dyDescent="0.25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5.75" customHeight="1" x14ac:dyDescent="0.25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5.75" customHeight="1" x14ac:dyDescent="0.25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5.75" customHeight="1" x14ac:dyDescent="0.25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5.75" customHeight="1" x14ac:dyDescent="0.25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5.75" customHeight="1" x14ac:dyDescent="0.25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5.75" customHeight="1" x14ac:dyDescent="0.25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5.75" customHeight="1" x14ac:dyDescent="0.25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5.75" customHeight="1" x14ac:dyDescent="0.25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5.75" customHeight="1" x14ac:dyDescent="0.25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5.75" customHeight="1" x14ac:dyDescent="0.25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5.75" customHeight="1" x14ac:dyDescent="0.25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5.75" customHeight="1" x14ac:dyDescent="0.25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5.75" customHeight="1" x14ac:dyDescent="0.25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5.75" customHeight="1" x14ac:dyDescent="0.25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5.75" customHeight="1" x14ac:dyDescent="0.25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5.75" customHeight="1" x14ac:dyDescent="0.25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5.75" customHeight="1" x14ac:dyDescent="0.25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5.75" customHeight="1" x14ac:dyDescent="0.25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5.75" customHeight="1" x14ac:dyDescent="0.25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5.75" customHeight="1" x14ac:dyDescent="0.25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5.75" customHeight="1" x14ac:dyDescent="0.25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5.75" customHeight="1" x14ac:dyDescent="0.25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5.75" customHeight="1" x14ac:dyDescent="0.25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5.75" customHeight="1" x14ac:dyDescent="0.25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5.75" customHeight="1" x14ac:dyDescent="0.25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5.75" customHeight="1" x14ac:dyDescent="0.25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5.75" customHeight="1" x14ac:dyDescent="0.25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5.75" customHeight="1" x14ac:dyDescent="0.25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5.75" customHeight="1" x14ac:dyDescent="0.25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5.75" customHeight="1" x14ac:dyDescent="0.25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5.75" customHeight="1" x14ac:dyDescent="0.25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5.75" customHeight="1" x14ac:dyDescent="0.25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5.75" customHeight="1" x14ac:dyDescent="0.25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5.75" customHeight="1" x14ac:dyDescent="0.25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5.75" customHeight="1" x14ac:dyDescent="0.25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5.75" customHeight="1" x14ac:dyDescent="0.25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5.75" customHeight="1" x14ac:dyDescent="0.25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5.75" customHeight="1" x14ac:dyDescent="0.25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5.75" customHeight="1" x14ac:dyDescent="0.25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5.75" customHeight="1" x14ac:dyDescent="0.25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5.75" customHeight="1" x14ac:dyDescent="0.25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5.75" customHeight="1" x14ac:dyDescent="0.25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5.75" customHeight="1" x14ac:dyDescent="0.25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5.75" customHeight="1" x14ac:dyDescent="0.25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5.75" customHeight="1" x14ac:dyDescent="0.25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5.75" customHeight="1" x14ac:dyDescent="0.25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5.75" customHeight="1" x14ac:dyDescent="0.25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5.75" customHeight="1" x14ac:dyDescent="0.25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5.75" customHeight="1" x14ac:dyDescent="0.25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5.75" customHeight="1" x14ac:dyDescent="0.25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5.75" customHeight="1" x14ac:dyDescent="0.25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5.75" customHeight="1" x14ac:dyDescent="0.25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5.75" customHeight="1" x14ac:dyDescent="0.25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5.75" customHeight="1" x14ac:dyDescent="0.25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5.75" customHeight="1" x14ac:dyDescent="0.25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5.75" customHeight="1" x14ac:dyDescent="0.25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5.75" customHeight="1" x14ac:dyDescent="0.25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5.75" customHeight="1" x14ac:dyDescent="0.25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5.75" customHeight="1" x14ac:dyDescent="0.25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5.75" customHeight="1" x14ac:dyDescent="0.25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5.75" customHeight="1" x14ac:dyDescent="0.25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5.75" customHeight="1" x14ac:dyDescent="0.25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5.75" customHeight="1" x14ac:dyDescent="0.25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5.75" customHeight="1" x14ac:dyDescent="0.25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5.75" customHeight="1" x14ac:dyDescent="0.25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5.75" customHeight="1" x14ac:dyDescent="0.25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5.75" customHeight="1" x14ac:dyDescent="0.25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5.75" customHeight="1" x14ac:dyDescent="0.25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5.75" customHeight="1" x14ac:dyDescent="0.25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5.75" customHeight="1" x14ac:dyDescent="0.25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5.75" customHeight="1" x14ac:dyDescent="0.25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5.75" customHeight="1" x14ac:dyDescent="0.25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5.75" customHeight="1" x14ac:dyDescent="0.25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5.75" customHeight="1" x14ac:dyDescent="0.25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5.75" customHeight="1" x14ac:dyDescent="0.25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5.75" customHeight="1" x14ac:dyDescent="0.25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5.75" customHeight="1" x14ac:dyDescent="0.25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5.75" customHeight="1" x14ac:dyDescent="0.25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5.75" customHeight="1" x14ac:dyDescent="0.25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5.75" customHeight="1" x14ac:dyDescent="0.25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5.75" customHeight="1" x14ac:dyDescent="0.25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5.75" customHeight="1" x14ac:dyDescent="0.25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5.75" customHeight="1" x14ac:dyDescent="0.25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5.75" customHeight="1" x14ac:dyDescent="0.25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5.75" customHeight="1" x14ac:dyDescent="0.25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5.75" customHeight="1" x14ac:dyDescent="0.25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5.75" customHeight="1" x14ac:dyDescent="0.25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5.75" customHeight="1" x14ac:dyDescent="0.25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5.75" customHeight="1" x14ac:dyDescent="0.25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5.75" customHeight="1" x14ac:dyDescent="0.25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5.75" customHeight="1" x14ac:dyDescent="0.25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5.75" customHeight="1" x14ac:dyDescent="0.25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5.75" customHeight="1" x14ac:dyDescent="0.25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5.75" customHeight="1" x14ac:dyDescent="0.25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5.75" customHeight="1" x14ac:dyDescent="0.25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5.75" customHeight="1" x14ac:dyDescent="0.25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5.75" customHeight="1" x14ac:dyDescent="0.25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5.75" customHeight="1" x14ac:dyDescent="0.25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5.75" customHeight="1" x14ac:dyDescent="0.25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5.75" customHeight="1" x14ac:dyDescent="0.25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5.75" customHeight="1" x14ac:dyDescent="0.25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5.75" customHeight="1" x14ac:dyDescent="0.25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5.75" customHeight="1" x14ac:dyDescent="0.25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5.75" customHeight="1" x14ac:dyDescent="0.25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5.75" customHeight="1" x14ac:dyDescent="0.25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5.75" customHeight="1" x14ac:dyDescent="0.25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5.75" customHeight="1" x14ac:dyDescent="0.25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5.75" customHeight="1" x14ac:dyDescent="0.25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5.75" customHeight="1" x14ac:dyDescent="0.25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5.75" customHeight="1" x14ac:dyDescent="0.25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5.75" customHeight="1" x14ac:dyDescent="0.25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5.75" customHeight="1" x14ac:dyDescent="0.25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5.75" customHeight="1" x14ac:dyDescent="0.25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5.75" customHeight="1" x14ac:dyDescent="0.25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5.75" customHeight="1" x14ac:dyDescent="0.25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5.75" customHeight="1" x14ac:dyDescent="0.25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5.75" customHeight="1" x14ac:dyDescent="0.25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5.75" customHeight="1" x14ac:dyDescent="0.25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5.75" customHeight="1" x14ac:dyDescent="0.25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5.75" customHeight="1" x14ac:dyDescent="0.25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5.75" customHeight="1" x14ac:dyDescent="0.25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5.75" customHeight="1" x14ac:dyDescent="0.25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5.75" customHeight="1" x14ac:dyDescent="0.25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5.75" customHeight="1" x14ac:dyDescent="0.25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5.75" customHeight="1" x14ac:dyDescent="0.25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5.75" customHeight="1" x14ac:dyDescent="0.25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5.75" customHeight="1" x14ac:dyDescent="0.25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5.75" customHeight="1" x14ac:dyDescent="0.25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5.75" customHeight="1" x14ac:dyDescent="0.25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5.75" customHeight="1" x14ac:dyDescent="0.25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5.75" customHeight="1" x14ac:dyDescent="0.25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5.75" customHeight="1" x14ac:dyDescent="0.25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5.75" customHeight="1" x14ac:dyDescent="0.25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5.75" customHeight="1" x14ac:dyDescent="0.25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5.75" customHeight="1" x14ac:dyDescent="0.25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5.75" customHeight="1" x14ac:dyDescent="0.25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5.75" customHeight="1" x14ac:dyDescent="0.25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5.75" customHeight="1" x14ac:dyDescent="0.25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5.75" customHeight="1" x14ac:dyDescent="0.25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5.75" customHeight="1" x14ac:dyDescent="0.25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5.75" customHeight="1" x14ac:dyDescent="0.25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5.75" customHeight="1" x14ac:dyDescent="0.25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5.75" customHeight="1" x14ac:dyDescent="0.25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5.75" customHeight="1" x14ac:dyDescent="0.25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5.75" customHeight="1" x14ac:dyDescent="0.25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5.75" customHeight="1" x14ac:dyDescent="0.25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5.75" customHeight="1" x14ac:dyDescent="0.25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5.75" customHeight="1" x14ac:dyDescent="0.25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5.75" customHeight="1" x14ac:dyDescent="0.25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5.75" customHeight="1" x14ac:dyDescent="0.25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5.75" customHeight="1" x14ac:dyDescent="0.25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5.75" customHeight="1" x14ac:dyDescent="0.25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5.75" customHeight="1" x14ac:dyDescent="0.25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5.75" customHeight="1" x14ac:dyDescent="0.25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5.75" customHeight="1" x14ac:dyDescent="0.25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5.75" customHeight="1" x14ac:dyDescent="0.25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5.75" customHeight="1" x14ac:dyDescent="0.25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5.75" customHeight="1" x14ac:dyDescent="0.25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5.75" customHeight="1" x14ac:dyDescent="0.25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5.75" customHeight="1" x14ac:dyDescent="0.25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5.75" customHeight="1" x14ac:dyDescent="0.25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5.75" customHeight="1" x14ac:dyDescent="0.25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5.75" customHeight="1" x14ac:dyDescent="0.25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5.75" customHeight="1" x14ac:dyDescent="0.25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5.75" customHeight="1" x14ac:dyDescent="0.25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5.75" customHeight="1" x14ac:dyDescent="0.25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5.75" customHeight="1" x14ac:dyDescent="0.25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5.75" customHeight="1" x14ac:dyDescent="0.25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5.75" customHeight="1" x14ac:dyDescent="0.25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5.75" customHeight="1" x14ac:dyDescent="0.25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5.75" customHeight="1" x14ac:dyDescent="0.25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5.75" customHeight="1" x14ac:dyDescent="0.25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5.75" customHeight="1" x14ac:dyDescent="0.25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5.75" customHeight="1" x14ac:dyDescent="0.25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5.75" customHeight="1" x14ac:dyDescent="0.25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5.75" customHeight="1" x14ac:dyDescent="0.25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5.75" customHeight="1" x14ac:dyDescent="0.25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5.75" customHeight="1" x14ac:dyDescent="0.25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5.75" customHeight="1" x14ac:dyDescent="0.25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5.75" customHeight="1" x14ac:dyDescent="0.25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5.75" customHeight="1" x14ac:dyDescent="0.25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5.75" customHeight="1" x14ac:dyDescent="0.25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5.75" customHeight="1" x14ac:dyDescent="0.25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5.75" customHeight="1" x14ac:dyDescent="0.25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5.75" customHeight="1" x14ac:dyDescent="0.25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5.75" customHeight="1" x14ac:dyDescent="0.25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5.75" customHeight="1" x14ac:dyDescent="0.25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5.75" customHeight="1" x14ac:dyDescent="0.25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5.75" customHeight="1" x14ac:dyDescent="0.25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5.75" customHeight="1" x14ac:dyDescent="0.25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5.75" customHeight="1" x14ac:dyDescent="0.25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5.75" customHeight="1" x14ac:dyDescent="0.25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5.75" customHeight="1" x14ac:dyDescent="0.25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5.75" customHeight="1" x14ac:dyDescent="0.25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5.75" customHeight="1" x14ac:dyDescent="0.25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5.75" customHeight="1" x14ac:dyDescent="0.25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5.75" customHeight="1" x14ac:dyDescent="0.25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5.75" customHeight="1" x14ac:dyDescent="0.25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5.75" customHeight="1" x14ac:dyDescent="0.25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5.75" customHeight="1" x14ac:dyDescent="0.25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5.75" customHeight="1" x14ac:dyDescent="0.25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5.75" customHeight="1" x14ac:dyDescent="0.25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5.75" customHeight="1" x14ac:dyDescent="0.25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5.75" customHeight="1" x14ac:dyDescent="0.25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5.75" customHeight="1" x14ac:dyDescent="0.25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5.75" customHeight="1" x14ac:dyDescent="0.25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5.75" customHeight="1" x14ac:dyDescent="0.25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5.75" customHeight="1" x14ac:dyDescent="0.25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5.75" customHeight="1" x14ac:dyDescent="0.25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5.75" customHeight="1" x14ac:dyDescent="0.25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5.75" customHeight="1" x14ac:dyDescent="0.25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5.75" customHeight="1" x14ac:dyDescent="0.25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5.75" customHeight="1" x14ac:dyDescent="0.25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5.75" customHeight="1" x14ac:dyDescent="0.25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5.75" customHeight="1" x14ac:dyDescent="0.25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5.75" customHeight="1" x14ac:dyDescent="0.25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5.75" customHeight="1" x14ac:dyDescent="0.25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5.75" customHeight="1" x14ac:dyDescent="0.25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5.75" customHeight="1" x14ac:dyDescent="0.25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5.75" customHeight="1" x14ac:dyDescent="0.25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5.75" customHeight="1" x14ac:dyDescent="0.25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5.75" customHeight="1" x14ac:dyDescent="0.25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5.75" customHeight="1" x14ac:dyDescent="0.25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5.75" customHeight="1" x14ac:dyDescent="0.25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5.75" customHeight="1" x14ac:dyDescent="0.25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5.75" customHeight="1" x14ac:dyDescent="0.25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5.75" customHeight="1" x14ac:dyDescent="0.25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5.75" customHeight="1" x14ac:dyDescent="0.25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5.75" customHeight="1" x14ac:dyDescent="0.25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5.75" customHeight="1" x14ac:dyDescent="0.25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5.75" customHeight="1" x14ac:dyDescent="0.25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5.75" customHeight="1" x14ac:dyDescent="0.25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5.75" customHeight="1" x14ac:dyDescent="0.25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5.75" customHeight="1" x14ac:dyDescent="0.25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5.75" customHeight="1" x14ac:dyDescent="0.25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5.75" customHeight="1" x14ac:dyDescent="0.25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5.75" customHeight="1" x14ac:dyDescent="0.25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5.75" customHeight="1" x14ac:dyDescent="0.25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5.75" customHeight="1" x14ac:dyDescent="0.25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5.75" customHeight="1" x14ac:dyDescent="0.25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5.75" customHeight="1" x14ac:dyDescent="0.25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5.75" customHeight="1" x14ac:dyDescent="0.25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5.75" customHeight="1" x14ac:dyDescent="0.25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5.75" customHeight="1" x14ac:dyDescent="0.25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5.75" customHeight="1" x14ac:dyDescent="0.25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5.75" customHeight="1" x14ac:dyDescent="0.25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5.75" customHeight="1" x14ac:dyDescent="0.25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5.75" customHeight="1" x14ac:dyDescent="0.25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5.75" customHeight="1" x14ac:dyDescent="0.25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5.75" customHeight="1" x14ac:dyDescent="0.25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5.75" customHeight="1" x14ac:dyDescent="0.25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5.75" customHeight="1" x14ac:dyDescent="0.25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5.75" customHeight="1" x14ac:dyDescent="0.25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5.75" customHeight="1" x14ac:dyDescent="0.25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5.75" customHeight="1" x14ac:dyDescent="0.25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5.75" customHeight="1" x14ac:dyDescent="0.25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5.75" customHeight="1" x14ac:dyDescent="0.25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5.75" customHeight="1" x14ac:dyDescent="0.25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5.75" customHeight="1" x14ac:dyDescent="0.25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5.75" customHeight="1" x14ac:dyDescent="0.25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5.75" customHeight="1" x14ac:dyDescent="0.25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5.75" customHeight="1" x14ac:dyDescent="0.25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5.75" customHeight="1" x14ac:dyDescent="0.25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5.75" customHeight="1" x14ac:dyDescent="0.25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5.75" customHeight="1" x14ac:dyDescent="0.25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5.75" customHeight="1" x14ac:dyDescent="0.25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5.75" customHeight="1" x14ac:dyDescent="0.25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5.75" customHeight="1" x14ac:dyDescent="0.25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5.75" customHeight="1" x14ac:dyDescent="0.25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5.75" customHeight="1" x14ac:dyDescent="0.25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5.75" customHeight="1" x14ac:dyDescent="0.25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5.75" customHeight="1" x14ac:dyDescent="0.25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5.75" customHeight="1" x14ac:dyDescent="0.25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5.75" customHeight="1" x14ac:dyDescent="0.25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5.75" customHeight="1" x14ac:dyDescent="0.25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5.75" customHeight="1" x14ac:dyDescent="0.25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5.75" customHeight="1" x14ac:dyDescent="0.25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5.75" customHeight="1" x14ac:dyDescent="0.25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5.75" customHeight="1" x14ac:dyDescent="0.25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5.75" customHeight="1" x14ac:dyDescent="0.25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5.75" customHeight="1" x14ac:dyDescent="0.25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5.75" customHeight="1" x14ac:dyDescent="0.25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5.75" customHeight="1" x14ac:dyDescent="0.25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5.75" customHeight="1" x14ac:dyDescent="0.25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5.75" customHeight="1" x14ac:dyDescent="0.25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5.75" customHeight="1" x14ac:dyDescent="0.25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5.75" customHeight="1" x14ac:dyDescent="0.25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5.75" customHeight="1" x14ac:dyDescent="0.25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5.75" customHeight="1" x14ac:dyDescent="0.25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5.75" customHeight="1" x14ac:dyDescent="0.25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5.75" customHeight="1" x14ac:dyDescent="0.25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5.75" customHeight="1" x14ac:dyDescent="0.25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5.75" customHeight="1" x14ac:dyDescent="0.25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5.75" customHeight="1" x14ac:dyDescent="0.25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5.75" customHeight="1" x14ac:dyDescent="0.25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5.75" customHeight="1" x14ac:dyDescent="0.25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5.75" customHeight="1" x14ac:dyDescent="0.25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5.75" customHeight="1" x14ac:dyDescent="0.25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5.75" customHeight="1" x14ac:dyDescent="0.25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5.75" customHeight="1" x14ac:dyDescent="0.25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5.75" customHeight="1" x14ac:dyDescent="0.25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5.75" customHeight="1" x14ac:dyDescent="0.25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5.75" customHeight="1" x14ac:dyDescent="0.25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5.75" customHeight="1" x14ac:dyDescent="0.25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5.75" customHeight="1" x14ac:dyDescent="0.25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5.75" customHeight="1" x14ac:dyDescent="0.25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5.75" customHeight="1" x14ac:dyDescent="0.25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5.75" customHeight="1" x14ac:dyDescent="0.25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5.75" customHeight="1" x14ac:dyDescent="0.25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5.75" customHeight="1" x14ac:dyDescent="0.25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5.75" customHeight="1" x14ac:dyDescent="0.25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5.75" customHeight="1" x14ac:dyDescent="0.25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5.75" customHeight="1" x14ac:dyDescent="0.25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5.75" customHeight="1" x14ac:dyDescent="0.25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5.75" customHeight="1" x14ac:dyDescent="0.25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5.75" customHeight="1" x14ac:dyDescent="0.25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5.75" customHeight="1" x14ac:dyDescent="0.25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5.75" customHeight="1" x14ac:dyDescent="0.25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5.75" customHeight="1" x14ac:dyDescent="0.25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5.75" customHeight="1" x14ac:dyDescent="0.25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5.75" customHeight="1" x14ac:dyDescent="0.25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5.75" customHeight="1" x14ac:dyDescent="0.25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5.75" customHeight="1" x14ac:dyDescent="0.25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5.75" customHeight="1" x14ac:dyDescent="0.25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5.75" customHeight="1" x14ac:dyDescent="0.25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5.75" customHeight="1" x14ac:dyDescent="0.25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5.75" customHeight="1" x14ac:dyDescent="0.25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5.75" customHeight="1" x14ac:dyDescent="0.25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5.75" customHeight="1" x14ac:dyDescent="0.25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5.75" customHeight="1" x14ac:dyDescent="0.25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5.75" customHeight="1" x14ac:dyDescent="0.25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5.75" customHeight="1" x14ac:dyDescent="0.25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5.75" customHeight="1" x14ac:dyDescent="0.25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5.75" customHeight="1" x14ac:dyDescent="0.25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5.75" customHeight="1" x14ac:dyDescent="0.25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5.75" customHeight="1" x14ac:dyDescent="0.25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5.75" customHeight="1" x14ac:dyDescent="0.25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5.75" customHeight="1" x14ac:dyDescent="0.25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5.75" customHeight="1" x14ac:dyDescent="0.25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5.75" customHeight="1" x14ac:dyDescent="0.25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5.75" customHeight="1" x14ac:dyDescent="0.25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5.75" customHeight="1" x14ac:dyDescent="0.25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5.75" customHeight="1" x14ac:dyDescent="0.25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5.75" customHeight="1" x14ac:dyDescent="0.25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5.75" customHeight="1" x14ac:dyDescent="0.25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5.75" customHeight="1" x14ac:dyDescent="0.25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5.75" customHeight="1" x14ac:dyDescent="0.25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5.75" customHeight="1" x14ac:dyDescent="0.25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5.75" customHeight="1" x14ac:dyDescent="0.25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5.75" customHeight="1" x14ac:dyDescent="0.25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5.75" customHeight="1" x14ac:dyDescent="0.25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5.75" customHeight="1" x14ac:dyDescent="0.25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5.75" customHeight="1" x14ac:dyDescent="0.25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5.75" customHeight="1" x14ac:dyDescent="0.25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5.75" customHeight="1" x14ac:dyDescent="0.25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5.75" customHeight="1" x14ac:dyDescent="0.25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5.75" customHeight="1" x14ac:dyDescent="0.25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5.75" customHeight="1" x14ac:dyDescent="0.25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5.75" customHeight="1" x14ac:dyDescent="0.25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5.75" customHeight="1" x14ac:dyDescent="0.25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5.75" customHeight="1" x14ac:dyDescent="0.25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5.75" customHeight="1" x14ac:dyDescent="0.25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5.75" customHeight="1" x14ac:dyDescent="0.25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5.75" customHeight="1" x14ac:dyDescent="0.25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5.75" customHeight="1" x14ac:dyDescent="0.25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5.75" customHeight="1" x14ac:dyDescent="0.25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5.75" customHeight="1" x14ac:dyDescent="0.25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5.75" customHeight="1" x14ac:dyDescent="0.25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5.75" customHeight="1" x14ac:dyDescent="0.25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5.75" customHeight="1" x14ac:dyDescent="0.25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5.75" customHeight="1" x14ac:dyDescent="0.25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5.75" customHeight="1" x14ac:dyDescent="0.25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5.75" customHeight="1" x14ac:dyDescent="0.25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5.75" customHeight="1" x14ac:dyDescent="0.25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5.75" customHeight="1" x14ac:dyDescent="0.25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5.75" customHeight="1" x14ac:dyDescent="0.25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5.75" customHeight="1" x14ac:dyDescent="0.25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5.75" customHeight="1" x14ac:dyDescent="0.25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5.75" customHeight="1" x14ac:dyDescent="0.25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5.75" customHeight="1" x14ac:dyDescent="0.25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5.75" customHeight="1" x14ac:dyDescent="0.25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5.75" customHeight="1" x14ac:dyDescent="0.25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5.75" customHeight="1" x14ac:dyDescent="0.25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5.75" customHeight="1" x14ac:dyDescent="0.25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5.75" customHeight="1" x14ac:dyDescent="0.25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5.75" customHeight="1" x14ac:dyDescent="0.25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5.75" customHeight="1" x14ac:dyDescent="0.25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5.75" customHeight="1" x14ac:dyDescent="0.25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5.75" customHeight="1" x14ac:dyDescent="0.25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5.75" customHeight="1" x14ac:dyDescent="0.25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5.75" customHeight="1" x14ac:dyDescent="0.25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5.75" customHeight="1" x14ac:dyDescent="0.25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5.75" customHeight="1" x14ac:dyDescent="0.25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5.75" customHeight="1" x14ac:dyDescent="0.25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5.75" customHeight="1" x14ac:dyDescent="0.25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5.75" customHeight="1" x14ac:dyDescent="0.25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5.75" customHeight="1" x14ac:dyDescent="0.25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5.75" customHeight="1" x14ac:dyDescent="0.25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5.75" customHeight="1" x14ac:dyDescent="0.25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5.75" customHeight="1" x14ac:dyDescent="0.25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5.75" customHeight="1" x14ac:dyDescent="0.25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5.75" customHeight="1" x14ac:dyDescent="0.25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5.75" customHeight="1" x14ac:dyDescent="0.25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5.75" customHeight="1" x14ac:dyDescent="0.25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5.75" customHeight="1" x14ac:dyDescent="0.25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5.75" customHeight="1" x14ac:dyDescent="0.25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5.75" customHeight="1" x14ac:dyDescent="0.25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5.75" customHeight="1" x14ac:dyDescent="0.25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5.75" customHeight="1" x14ac:dyDescent="0.25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5.75" customHeight="1" x14ac:dyDescent="0.25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5.75" customHeight="1" x14ac:dyDescent="0.25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5.75" customHeight="1" x14ac:dyDescent="0.25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5.75" customHeight="1" x14ac:dyDescent="0.25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5.75" customHeight="1" x14ac:dyDescent="0.25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5.75" customHeight="1" x14ac:dyDescent="0.25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5.75" customHeight="1" x14ac:dyDescent="0.25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5.75" customHeight="1" x14ac:dyDescent="0.25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5.75" customHeight="1" x14ac:dyDescent="0.25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5.75" customHeight="1" x14ac:dyDescent="0.25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5.75" customHeight="1" x14ac:dyDescent="0.25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5.75" customHeight="1" x14ac:dyDescent="0.25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5.75" customHeight="1" x14ac:dyDescent="0.25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5.75" customHeight="1" x14ac:dyDescent="0.25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5.75" customHeight="1" x14ac:dyDescent="0.25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5.75" customHeight="1" x14ac:dyDescent="0.25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5.75" customHeight="1" x14ac:dyDescent="0.25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5.75" customHeight="1" x14ac:dyDescent="0.25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5.75" customHeight="1" x14ac:dyDescent="0.25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5.75" customHeight="1" x14ac:dyDescent="0.25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5.75" customHeight="1" x14ac:dyDescent="0.25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5.75" customHeight="1" x14ac:dyDescent="0.25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5.75" customHeight="1" x14ac:dyDescent="0.25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5.75" customHeight="1" x14ac:dyDescent="0.25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5.75" customHeight="1" x14ac:dyDescent="0.25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5.75" customHeight="1" x14ac:dyDescent="0.25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5.75" customHeight="1" x14ac:dyDescent="0.25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5.75" customHeight="1" x14ac:dyDescent="0.25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5.75" customHeight="1" x14ac:dyDescent="0.25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5.75" customHeight="1" x14ac:dyDescent="0.25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5.75" customHeight="1" x14ac:dyDescent="0.25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5.75" customHeight="1" x14ac:dyDescent="0.25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5.75" customHeight="1" x14ac:dyDescent="0.25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5.75" customHeight="1" x14ac:dyDescent="0.25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5.75" customHeight="1" x14ac:dyDescent="0.25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5.75" customHeight="1" x14ac:dyDescent="0.25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5.75" customHeight="1" x14ac:dyDescent="0.25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5.75" customHeight="1" x14ac:dyDescent="0.25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5.75" customHeight="1" x14ac:dyDescent="0.25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5.75" customHeight="1" x14ac:dyDescent="0.25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5.75" customHeight="1" x14ac:dyDescent="0.25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5.75" customHeight="1" x14ac:dyDescent="0.25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5.75" customHeight="1" x14ac:dyDescent="0.25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5.75" customHeight="1" x14ac:dyDescent="0.25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5.75" customHeight="1" x14ac:dyDescent="0.25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5.75" customHeight="1" x14ac:dyDescent="0.25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5.75" customHeight="1" x14ac:dyDescent="0.25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5.75" customHeight="1" x14ac:dyDescent="0.25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5.75" customHeight="1" x14ac:dyDescent="0.25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5.75" customHeight="1" x14ac:dyDescent="0.25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5.75" customHeight="1" x14ac:dyDescent="0.25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5.75" customHeight="1" x14ac:dyDescent="0.25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5.75" customHeight="1" x14ac:dyDescent="0.25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5.75" customHeight="1" x14ac:dyDescent="0.25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5.75" customHeight="1" x14ac:dyDescent="0.25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5.75" customHeight="1" x14ac:dyDescent="0.25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5.75" customHeight="1" x14ac:dyDescent="0.25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5.75" customHeight="1" x14ac:dyDescent="0.25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5.75" customHeight="1" x14ac:dyDescent="0.25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5.75" customHeight="1" x14ac:dyDescent="0.25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5.75" customHeight="1" x14ac:dyDescent="0.25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5.75" customHeight="1" x14ac:dyDescent="0.25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5.75" customHeight="1" x14ac:dyDescent="0.25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5.75" customHeight="1" x14ac:dyDescent="0.25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5.75" customHeight="1" x14ac:dyDescent="0.25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5.75" customHeight="1" x14ac:dyDescent="0.25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5.75" customHeight="1" x14ac:dyDescent="0.25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5.75" customHeight="1" x14ac:dyDescent="0.25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5.75" customHeight="1" x14ac:dyDescent="0.25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5.75" customHeight="1" x14ac:dyDescent="0.25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5.75" customHeight="1" x14ac:dyDescent="0.25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5.75" customHeight="1" x14ac:dyDescent="0.25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5.75" customHeight="1" x14ac:dyDescent="0.25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5.75" customHeight="1" x14ac:dyDescent="0.25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5.75" customHeight="1" x14ac:dyDescent="0.25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5.75" customHeight="1" x14ac:dyDescent="0.25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5.75" customHeight="1" x14ac:dyDescent="0.25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5.75" customHeight="1" x14ac:dyDescent="0.25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5.75" customHeight="1" x14ac:dyDescent="0.25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5.75" customHeight="1" x14ac:dyDescent="0.25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5.75" customHeight="1" x14ac:dyDescent="0.25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5.75" customHeight="1" x14ac:dyDescent="0.25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5.75" customHeight="1" x14ac:dyDescent="0.25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5.75" customHeight="1" x14ac:dyDescent="0.25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5.75" customHeight="1" x14ac:dyDescent="0.25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5.75" customHeight="1" x14ac:dyDescent="0.25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  <row r="940" spans="1:26" ht="15.75" customHeight="1" x14ac:dyDescent="0.25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</row>
    <row r="941" spans="1:26" ht="15.75" customHeight="1" x14ac:dyDescent="0.25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</row>
    <row r="942" spans="1:26" ht="15.75" customHeight="1" x14ac:dyDescent="0.25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</row>
    <row r="943" spans="1:26" ht="15.75" customHeight="1" x14ac:dyDescent="0.25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</row>
    <row r="944" spans="1:26" ht="15.75" customHeight="1" x14ac:dyDescent="0.25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</row>
    <row r="945" spans="1:26" ht="15.75" customHeight="1" x14ac:dyDescent="0.25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</row>
    <row r="946" spans="1:26" ht="15.75" customHeight="1" x14ac:dyDescent="0.25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</row>
    <row r="947" spans="1:26" ht="15.75" customHeight="1" x14ac:dyDescent="0.25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</row>
    <row r="948" spans="1:26" ht="15.75" customHeight="1" x14ac:dyDescent="0.25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</row>
    <row r="949" spans="1:26" ht="15.75" customHeight="1" x14ac:dyDescent="0.25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</row>
    <row r="950" spans="1:26" ht="15.75" customHeight="1" x14ac:dyDescent="0.25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</row>
    <row r="951" spans="1:26" ht="15.75" customHeight="1" x14ac:dyDescent="0.25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</row>
    <row r="952" spans="1:26" ht="15.75" customHeight="1" x14ac:dyDescent="0.25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</row>
    <row r="953" spans="1:26" ht="15.75" customHeight="1" x14ac:dyDescent="0.25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</row>
    <row r="954" spans="1:26" ht="15.75" customHeight="1" x14ac:dyDescent="0.25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</row>
    <row r="955" spans="1:26" ht="15.75" customHeight="1" x14ac:dyDescent="0.25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</row>
    <row r="956" spans="1:26" ht="15.75" customHeight="1" x14ac:dyDescent="0.25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</row>
    <row r="957" spans="1:26" ht="15.75" customHeight="1" x14ac:dyDescent="0.25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</row>
    <row r="958" spans="1:26" ht="15.75" customHeight="1" x14ac:dyDescent="0.25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</row>
    <row r="959" spans="1:26" ht="15.75" customHeight="1" x14ac:dyDescent="0.25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</row>
    <row r="960" spans="1:26" ht="15.75" customHeight="1" x14ac:dyDescent="0.25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</row>
    <row r="961" spans="1:26" ht="15.75" customHeight="1" x14ac:dyDescent="0.25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</row>
    <row r="962" spans="1:26" ht="15.75" customHeight="1" x14ac:dyDescent="0.25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</row>
    <row r="963" spans="1:26" ht="15.75" customHeight="1" x14ac:dyDescent="0.25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</row>
    <row r="964" spans="1:26" ht="15.75" customHeight="1" x14ac:dyDescent="0.25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</row>
    <row r="965" spans="1:26" ht="15.75" customHeight="1" x14ac:dyDescent="0.25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</row>
    <row r="966" spans="1:26" ht="15.75" customHeight="1" x14ac:dyDescent="0.25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</row>
    <row r="967" spans="1:26" ht="15.75" customHeight="1" x14ac:dyDescent="0.25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</row>
    <row r="968" spans="1:26" ht="15.75" customHeight="1" x14ac:dyDescent="0.25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</row>
    <row r="969" spans="1:26" ht="15.75" customHeight="1" x14ac:dyDescent="0.25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</row>
    <row r="970" spans="1:26" ht="15.75" customHeight="1" x14ac:dyDescent="0.25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</row>
    <row r="971" spans="1:26" ht="15.75" customHeight="1" x14ac:dyDescent="0.25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</row>
    <row r="972" spans="1:26" ht="15.75" customHeight="1" x14ac:dyDescent="0.25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</row>
    <row r="973" spans="1:26" ht="15.75" customHeight="1" x14ac:dyDescent="0.25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</row>
    <row r="974" spans="1:26" ht="15.75" customHeight="1" x14ac:dyDescent="0.25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</row>
    <row r="975" spans="1:26" ht="15.75" customHeight="1" x14ac:dyDescent="0.25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</row>
    <row r="976" spans="1:26" ht="15.75" customHeight="1" x14ac:dyDescent="0.25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</row>
    <row r="977" spans="1:26" ht="15.75" customHeight="1" x14ac:dyDescent="0.25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</row>
    <row r="978" spans="1:26" ht="15.75" customHeight="1" x14ac:dyDescent="0.25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</row>
    <row r="979" spans="1:26" ht="15.75" customHeight="1" x14ac:dyDescent="0.25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</row>
    <row r="980" spans="1:26" ht="15.75" customHeight="1" x14ac:dyDescent="0.25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</row>
    <row r="981" spans="1:26" ht="15.75" customHeight="1" x14ac:dyDescent="0.25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</row>
    <row r="982" spans="1:26" ht="15.75" customHeight="1" x14ac:dyDescent="0.25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</row>
    <row r="983" spans="1:26" ht="15.75" customHeight="1" x14ac:dyDescent="0.25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</row>
    <row r="984" spans="1:26" ht="15.75" customHeight="1" x14ac:dyDescent="0.25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</row>
    <row r="985" spans="1:26" ht="15.75" customHeight="1" x14ac:dyDescent="0.25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</row>
    <row r="986" spans="1:26" ht="15.75" customHeight="1" x14ac:dyDescent="0.25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</row>
    <row r="987" spans="1:26" ht="15.75" customHeight="1" x14ac:dyDescent="0.25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</row>
    <row r="988" spans="1:26" ht="15.75" customHeight="1" x14ac:dyDescent="0.25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</row>
    <row r="989" spans="1:26" ht="15.75" customHeight="1" x14ac:dyDescent="0.25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</row>
    <row r="990" spans="1:26" ht="15.75" customHeight="1" x14ac:dyDescent="0.25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</row>
    <row r="991" spans="1:26" ht="15.75" customHeight="1" x14ac:dyDescent="0.25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</row>
    <row r="992" spans="1:26" ht="15.75" customHeight="1" x14ac:dyDescent="0.25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</row>
    <row r="993" spans="1:26" ht="15.75" customHeight="1" x14ac:dyDescent="0.25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</row>
    <row r="994" spans="1:26" ht="15.75" customHeight="1" x14ac:dyDescent="0.25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</row>
    <row r="995" spans="1:26" ht="15.75" customHeight="1" x14ac:dyDescent="0.25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</row>
    <row r="996" spans="1:26" ht="15.75" customHeight="1" x14ac:dyDescent="0.25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</row>
    <row r="997" spans="1:26" ht="15.75" customHeight="1" x14ac:dyDescent="0.25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</row>
    <row r="998" spans="1:26" ht="15.75" customHeight="1" x14ac:dyDescent="0.25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</row>
    <row r="999" spans="1:26" ht="15.75" customHeight="1" x14ac:dyDescent="0.25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</row>
    <row r="1000" spans="1:26" ht="15.75" customHeight="1" x14ac:dyDescent="0.25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</row>
  </sheetData>
  <mergeCells count="5">
    <mergeCell ref="A1:J1"/>
    <mergeCell ref="B14:D14"/>
    <mergeCell ref="A16:B16"/>
    <mergeCell ref="A17:B17"/>
    <mergeCell ref="A18:B18"/>
  </mergeCells>
  <pageMargins left="0.70866141732283472" right="0.70866141732283472" top="0.74803149606299213" bottom="0.74803149606299213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1000"/>
  <sheetViews>
    <sheetView tabSelected="1" topLeftCell="A10" workbookViewId="0">
      <selection activeCell="B36" sqref="B36:I36"/>
    </sheetView>
  </sheetViews>
  <sheetFormatPr defaultColWidth="14.42578125" defaultRowHeight="15" customHeight="1" x14ac:dyDescent="0.25"/>
  <cols>
    <col min="1" max="1" width="9.28515625" customWidth="1"/>
    <col min="2" max="2" width="40.7109375" customWidth="1"/>
    <col min="3" max="3" width="5.85546875" customWidth="1"/>
    <col min="4" max="7" width="10.7109375" customWidth="1"/>
    <col min="8" max="8" width="13.28515625" customWidth="1"/>
    <col min="9" max="9" width="17.5703125" customWidth="1"/>
    <col min="10" max="26" width="9.140625" customWidth="1"/>
  </cols>
  <sheetData>
    <row r="1" spans="1:26" ht="57" customHeight="1" x14ac:dyDescent="0.25">
      <c r="A1" s="158" t="s">
        <v>173</v>
      </c>
      <c r="B1" s="100"/>
      <c r="C1" s="100"/>
      <c r="D1" s="100"/>
      <c r="E1" s="100"/>
      <c r="F1" s="100"/>
      <c r="G1" s="100"/>
      <c r="H1" s="100"/>
      <c r="I1" s="106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33" customHeight="1" x14ac:dyDescent="0.25">
      <c r="A2" s="50" t="s">
        <v>67</v>
      </c>
      <c r="B2" s="50" t="s">
        <v>138</v>
      </c>
      <c r="C2" s="50" t="s">
        <v>111</v>
      </c>
      <c r="D2" s="50" t="s">
        <v>112</v>
      </c>
      <c r="E2" s="50" t="s">
        <v>151</v>
      </c>
      <c r="F2" s="71" t="s">
        <v>116</v>
      </c>
      <c r="G2" s="50" t="s">
        <v>12</v>
      </c>
      <c r="H2" s="50" t="s">
        <v>13</v>
      </c>
      <c r="I2" s="50" t="s">
        <v>140</v>
      </c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22.5" customHeight="1" x14ac:dyDescent="0.25">
      <c r="A3" s="5">
        <v>1</v>
      </c>
      <c r="B3" s="52"/>
      <c r="C3" s="52"/>
      <c r="D3" s="52">
        <v>1</v>
      </c>
      <c r="E3" s="52">
        <v>10</v>
      </c>
      <c r="F3" s="83">
        <f t="shared" ref="F3:F9" si="0">ROUND(D3*E3,2)</f>
        <v>10</v>
      </c>
      <c r="G3" s="83">
        <f>ROUND(F3*0.17,2)</f>
        <v>1.7</v>
      </c>
      <c r="H3" s="93">
        <f t="shared" ref="H3:H9" si="1">F3+G3</f>
        <v>11.7</v>
      </c>
      <c r="I3" s="77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22.5" customHeight="1" x14ac:dyDescent="0.25">
      <c r="A4" s="5">
        <v>2</v>
      </c>
      <c r="B4" s="52"/>
      <c r="C4" s="52"/>
      <c r="D4" s="52">
        <v>1</v>
      </c>
      <c r="E4" s="52">
        <v>10</v>
      </c>
      <c r="F4" s="83">
        <f t="shared" si="0"/>
        <v>10</v>
      </c>
      <c r="G4" s="83">
        <f t="shared" ref="G4:G9" si="2">ROUND(F4*0.17,2)</f>
        <v>1.7</v>
      </c>
      <c r="H4" s="93">
        <f t="shared" si="1"/>
        <v>11.7</v>
      </c>
      <c r="I4" s="77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22.5" customHeight="1" x14ac:dyDescent="0.25">
      <c r="A5" s="5" t="s">
        <v>152</v>
      </c>
      <c r="B5" s="52"/>
      <c r="C5" s="52"/>
      <c r="D5" s="52"/>
      <c r="E5" s="52"/>
      <c r="F5" s="83">
        <f t="shared" si="0"/>
        <v>0</v>
      </c>
      <c r="G5" s="83">
        <f t="shared" si="2"/>
        <v>0</v>
      </c>
      <c r="H5" s="93">
        <f t="shared" si="1"/>
        <v>0</v>
      </c>
      <c r="I5" s="77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26.25" customHeight="1" x14ac:dyDescent="0.25">
      <c r="A6" s="94" t="s">
        <v>152</v>
      </c>
      <c r="B6" s="6"/>
      <c r="C6" s="52"/>
      <c r="D6" s="52"/>
      <c r="E6" s="52"/>
      <c r="F6" s="83">
        <f t="shared" si="0"/>
        <v>0</v>
      </c>
      <c r="G6" s="83">
        <f t="shared" si="2"/>
        <v>0</v>
      </c>
      <c r="H6" s="93">
        <f t="shared" si="1"/>
        <v>0</v>
      </c>
      <c r="I6" s="77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22.5" customHeight="1" x14ac:dyDescent="0.25">
      <c r="A7" s="94" t="s">
        <v>152</v>
      </c>
      <c r="B7" s="6"/>
      <c r="C7" s="52"/>
      <c r="D7" s="52"/>
      <c r="E7" s="52"/>
      <c r="F7" s="83">
        <f t="shared" si="0"/>
        <v>0</v>
      </c>
      <c r="G7" s="83">
        <f t="shared" si="2"/>
        <v>0</v>
      </c>
      <c r="H7" s="93">
        <f t="shared" si="1"/>
        <v>0</v>
      </c>
      <c r="I7" s="77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22.5" customHeight="1" x14ac:dyDescent="0.25">
      <c r="A8" s="94"/>
      <c r="B8" s="6"/>
      <c r="C8" s="52"/>
      <c r="D8" s="52"/>
      <c r="E8" s="52"/>
      <c r="F8" s="83">
        <f t="shared" si="0"/>
        <v>0</v>
      </c>
      <c r="G8" s="83">
        <f t="shared" si="2"/>
        <v>0</v>
      </c>
      <c r="H8" s="93">
        <f t="shared" si="1"/>
        <v>0</v>
      </c>
      <c r="I8" s="77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22.5" customHeight="1" x14ac:dyDescent="0.25">
      <c r="A9" s="94"/>
      <c r="B9" s="6"/>
      <c r="C9" s="52"/>
      <c r="D9" s="52"/>
      <c r="E9" s="52"/>
      <c r="F9" s="83">
        <f t="shared" si="0"/>
        <v>0</v>
      </c>
      <c r="G9" s="83">
        <f t="shared" si="2"/>
        <v>0</v>
      </c>
      <c r="H9" s="93">
        <f t="shared" si="1"/>
        <v>0</v>
      </c>
      <c r="I9" s="77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35.25" customHeight="1" x14ac:dyDescent="0.25">
      <c r="A10" s="57"/>
      <c r="B10" s="58" t="s">
        <v>153</v>
      </c>
      <c r="C10" s="58"/>
      <c r="D10" s="58"/>
      <c r="E10" s="58"/>
      <c r="F10" s="86">
        <f t="shared" ref="F10:H10" si="3">SUM(F3:F9)</f>
        <v>20</v>
      </c>
      <c r="G10" s="86">
        <f t="shared" si="3"/>
        <v>3.4</v>
      </c>
      <c r="H10" s="86">
        <f t="shared" si="3"/>
        <v>23.4</v>
      </c>
      <c r="I10" s="86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x14ac:dyDescent="0.25">
      <c r="A11" s="96" t="s">
        <v>149</v>
      </c>
      <c r="B11" s="162" t="s">
        <v>150</v>
      </c>
      <c r="C11" s="100"/>
      <c r="D11" s="10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22.5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x14ac:dyDescent="0.25">
      <c r="A13" s="154"/>
      <c r="B13" s="108"/>
      <c r="C13" s="38"/>
      <c r="D13" s="38"/>
      <c r="E13" s="38"/>
      <c r="F13" s="38"/>
      <c r="G13" s="38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46.5" customHeight="1" x14ac:dyDescent="0.25">
      <c r="A14" s="158" t="s">
        <v>174</v>
      </c>
      <c r="B14" s="100"/>
      <c r="C14" s="100"/>
      <c r="D14" s="100"/>
      <c r="E14" s="100"/>
      <c r="F14" s="100"/>
      <c r="G14" s="100"/>
      <c r="H14" s="100"/>
      <c r="I14" s="106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30" x14ac:dyDescent="0.25">
      <c r="A15" s="50" t="s">
        <v>67</v>
      </c>
      <c r="B15" s="50" t="s">
        <v>138</v>
      </c>
      <c r="C15" s="50" t="s">
        <v>111</v>
      </c>
      <c r="D15" s="50" t="s">
        <v>112</v>
      </c>
      <c r="E15" s="50" t="s">
        <v>151</v>
      </c>
      <c r="F15" s="71" t="s">
        <v>116</v>
      </c>
      <c r="G15" s="50" t="s">
        <v>12</v>
      </c>
      <c r="H15" s="50" t="s">
        <v>13</v>
      </c>
      <c r="I15" s="50" t="s">
        <v>140</v>
      </c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x14ac:dyDescent="0.25">
      <c r="A16" s="5">
        <v>1</v>
      </c>
      <c r="B16" s="52"/>
      <c r="C16" s="52"/>
      <c r="D16" s="52"/>
      <c r="E16" s="52"/>
      <c r="F16" s="83">
        <f t="shared" ref="F16:F21" si="4">ROUND(D16*E16,2)</f>
        <v>0</v>
      </c>
      <c r="G16" s="83">
        <f>ROUND(F16*0.17,2)</f>
        <v>0</v>
      </c>
      <c r="H16" s="93">
        <f t="shared" ref="H16:H21" si="5">F16+G16</f>
        <v>0</v>
      </c>
      <c r="I16" s="77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x14ac:dyDescent="0.25">
      <c r="A17" s="5">
        <v>2</v>
      </c>
      <c r="B17" s="52"/>
      <c r="C17" s="52"/>
      <c r="D17" s="52"/>
      <c r="E17" s="20"/>
      <c r="F17" s="83">
        <f t="shared" si="4"/>
        <v>0</v>
      </c>
      <c r="G17" s="83">
        <f t="shared" ref="G17:G21" si="6">ROUND(F17*0.17,2)</f>
        <v>0</v>
      </c>
      <c r="H17" s="93">
        <f t="shared" si="5"/>
        <v>0</v>
      </c>
      <c r="I17" s="77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x14ac:dyDescent="0.25">
      <c r="A18" s="94">
        <v>3</v>
      </c>
      <c r="B18" s="6"/>
      <c r="C18" s="52"/>
      <c r="D18" s="52"/>
      <c r="E18" s="52"/>
      <c r="F18" s="83">
        <f t="shared" si="4"/>
        <v>0</v>
      </c>
      <c r="G18" s="83">
        <f t="shared" si="6"/>
        <v>0</v>
      </c>
      <c r="H18" s="93">
        <f t="shared" si="5"/>
        <v>0</v>
      </c>
      <c r="I18" s="77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x14ac:dyDescent="0.25">
      <c r="A19" s="94">
        <v>4</v>
      </c>
      <c r="B19" s="6"/>
      <c r="C19" s="52"/>
      <c r="D19" s="52"/>
      <c r="E19" s="52"/>
      <c r="F19" s="83">
        <f t="shared" si="4"/>
        <v>0</v>
      </c>
      <c r="G19" s="83">
        <f t="shared" si="6"/>
        <v>0</v>
      </c>
      <c r="H19" s="93">
        <f t="shared" si="5"/>
        <v>0</v>
      </c>
      <c r="I19" s="77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x14ac:dyDescent="0.25">
      <c r="A20" s="94">
        <v>5</v>
      </c>
      <c r="B20" s="6"/>
      <c r="C20" s="52"/>
      <c r="D20" s="52"/>
      <c r="E20" s="52"/>
      <c r="F20" s="83">
        <f t="shared" si="4"/>
        <v>0</v>
      </c>
      <c r="G20" s="83">
        <f t="shared" si="6"/>
        <v>0</v>
      </c>
      <c r="H20" s="93">
        <f t="shared" si="5"/>
        <v>0</v>
      </c>
      <c r="I20" s="77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5.75" customHeight="1" x14ac:dyDescent="0.25">
      <c r="A21" s="94">
        <v>6</v>
      </c>
      <c r="B21" s="6"/>
      <c r="C21" s="52"/>
      <c r="D21" s="52"/>
      <c r="E21" s="52"/>
      <c r="F21" s="83">
        <f t="shared" si="4"/>
        <v>0</v>
      </c>
      <c r="G21" s="83">
        <f t="shared" si="6"/>
        <v>0</v>
      </c>
      <c r="H21" s="93">
        <f t="shared" si="5"/>
        <v>0</v>
      </c>
      <c r="I21" s="77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5.75" customHeight="1" x14ac:dyDescent="0.25">
      <c r="A22" s="57"/>
      <c r="B22" s="58" t="s">
        <v>154</v>
      </c>
      <c r="C22" s="58"/>
      <c r="D22" s="58"/>
      <c r="E22" s="58"/>
      <c r="F22" s="86">
        <f t="shared" ref="F22:H22" si="7">SUM(F16:F21)</f>
        <v>0</v>
      </c>
      <c r="G22" s="86">
        <f t="shared" si="7"/>
        <v>0</v>
      </c>
      <c r="H22" s="86">
        <f t="shared" si="7"/>
        <v>0</v>
      </c>
      <c r="I22" s="86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5.75" customHeight="1" x14ac:dyDescent="0.25">
      <c r="A23" s="96" t="s">
        <v>149</v>
      </c>
      <c r="B23" s="159" t="s">
        <v>150</v>
      </c>
      <c r="C23" s="100"/>
      <c r="D23" s="10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5.75" customHeight="1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5.75" customHeight="1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5.75" customHeight="1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59.25" customHeight="1" x14ac:dyDescent="0.25">
      <c r="A27" s="158" t="s">
        <v>155</v>
      </c>
      <c r="B27" s="100"/>
      <c r="C27" s="100"/>
      <c r="D27" s="100"/>
      <c r="E27" s="100"/>
      <c r="F27" s="100"/>
      <c r="G27" s="100"/>
      <c r="H27" s="100"/>
      <c r="I27" s="106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30.75" customHeight="1" x14ac:dyDescent="0.25">
      <c r="A28" s="50" t="s">
        <v>67</v>
      </c>
      <c r="B28" s="50" t="s">
        <v>138</v>
      </c>
      <c r="C28" s="50" t="s">
        <v>111</v>
      </c>
      <c r="D28" s="50" t="s">
        <v>112</v>
      </c>
      <c r="E28" s="50" t="s">
        <v>151</v>
      </c>
      <c r="F28" s="71" t="s">
        <v>116</v>
      </c>
      <c r="G28" s="50" t="s">
        <v>12</v>
      </c>
      <c r="H28" s="50" t="s">
        <v>13</v>
      </c>
      <c r="I28" s="50" t="s">
        <v>140</v>
      </c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15.75" customHeight="1" x14ac:dyDescent="0.25">
      <c r="A29" s="5">
        <v>1</v>
      </c>
      <c r="B29" s="52"/>
      <c r="C29" s="52"/>
      <c r="D29" s="52"/>
      <c r="E29" s="52"/>
      <c r="F29" s="83">
        <f t="shared" ref="F29:F34" si="8">ROUND(D29*E29,2)</f>
        <v>0</v>
      </c>
      <c r="G29" s="83">
        <f>ROUND(F29*0.17,2)</f>
        <v>0</v>
      </c>
      <c r="H29" s="93">
        <f t="shared" ref="H29:H34" si="9">F29+G29</f>
        <v>0</v>
      </c>
      <c r="I29" s="77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ht="15.75" customHeight="1" x14ac:dyDescent="0.25">
      <c r="A30" s="5">
        <v>2</v>
      </c>
      <c r="B30" s="52"/>
      <c r="C30" s="52"/>
      <c r="D30" s="52"/>
      <c r="E30" s="20"/>
      <c r="F30" s="83">
        <f t="shared" si="8"/>
        <v>0</v>
      </c>
      <c r="G30" s="83">
        <f t="shared" ref="G30:G34" si="10">ROUND(F30*0.17,2)</f>
        <v>0</v>
      </c>
      <c r="H30" s="93">
        <f t="shared" si="9"/>
        <v>0</v>
      </c>
      <c r="I30" s="77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15.75" customHeight="1" x14ac:dyDescent="0.25">
      <c r="A31" s="94">
        <v>3</v>
      </c>
      <c r="B31" s="6"/>
      <c r="C31" s="52"/>
      <c r="D31" s="52"/>
      <c r="E31" s="52"/>
      <c r="F31" s="83">
        <f t="shared" si="8"/>
        <v>0</v>
      </c>
      <c r="G31" s="83">
        <f t="shared" si="10"/>
        <v>0</v>
      </c>
      <c r="H31" s="93">
        <f t="shared" si="9"/>
        <v>0</v>
      </c>
      <c r="I31" s="77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 ht="15.75" customHeight="1" x14ac:dyDescent="0.25">
      <c r="A32" s="94">
        <v>4</v>
      </c>
      <c r="B32" s="6"/>
      <c r="C32" s="52"/>
      <c r="D32" s="52"/>
      <c r="E32" s="52"/>
      <c r="F32" s="83">
        <f t="shared" si="8"/>
        <v>0</v>
      </c>
      <c r="G32" s="83">
        <f t="shared" si="10"/>
        <v>0</v>
      </c>
      <c r="H32" s="93">
        <f t="shared" si="9"/>
        <v>0</v>
      </c>
      <c r="I32" s="77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5.75" customHeight="1" x14ac:dyDescent="0.25">
      <c r="A33" s="94">
        <v>5</v>
      </c>
      <c r="B33" s="6"/>
      <c r="C33" s="52"/>
      <c r="D33" s="52">
        <v>5</v>
      </c>
      <c r="E33" s="52">
        <v>20</v>
      </c>
      <c r="F33" s="83">
        <f t="shared" si="8"/>
        <v>100</v>
      </c>
      <c r="G33" s="83">
        <f t="shared" si="10"/>
        <v>17</v>
      </c>
      <c r="H33" s="93">
        <f t="shared" si="9"/>
        <v>117</v>
      </c>
      <c r="I33" s="77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5.75" customHeight="1" x14ac:dyDescent="0.25">
      <c r="A34" s="94">
        <v>6</v>
      </c>
      <c r="B34" s="6"/>
      <c r="C34" s="52"/>
      <c r="D34" s="52"/>
      <c r="E34" s="52"/>
      <c r="F34" s="83">
        <f t="shared" si="8"/>
        <v>0</v>
      </c>
      <c r="G34" s="83">
        <f t="shared" si="10"/>
        <v>0</v>
      </c>
      <c r="H34" s="93">
        <f t="shared" si="9"/>
        <v>0</v>
      </c>
      <c r="I34" s="77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27.75" customHeight="1" x14ac:dyDescent="0.25">
      <c r="A35" s="57"/>
      <c r="B35" s="58" t="s">
        <v>156</v>
      </c>
      <c r="C35" s="58"/>
      <c r="D35" s="58"/>
      <c r="E35" s="58"/>
      <c r="F35" s="86">
        <f t="shared" ref="F35:H35" si="11">SUM(F29:F34)</f>
        <v>100</v>
      </c>
      <c r="G35" s="86">
        <f t="shared" si="11"/>
        <v>17</v>
      </c>
      <c r="H35" s="86">
        <f t="shared" si="11"/>
        <v>117</v>
      </c>
      <c r="I35" s="86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81" customHeight="1" x14ac:dyDescent="0.25">
      <c r="A36" s="96" t="s">
        <v>149</v>
      </c>
      <c r="B36" s="160" t="s">
        <v>157</v>
      </c>
      <c r="C36" s="161"/>
      <c r="D36" s="161"/>
      <c r="E36" s="161"/>
      <c r="F36" s="161"/>
      <c r="G36" s="161"/>
      <c r="H36" s="161"/>
      <c r="I36" s="161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5.75" customHeight="1" x14ac:dyDescent="0.25">
      <c r="A37" s="98"/>
      <c r="B37" s="20"/>
      <c r="C37" s="38"/>
      <c r="D37" s="38"/>
      <c r="E37" s="38"/>
      <c r="F37" s="38"/>
      <c r="G37" s="38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5.75" customHeight="1" x14ac:dyDescent="0.25">
      <c r="A38" s="98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ht="15.75" customHeight="1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ht="48.75" customHeight="1" x14ac:dyDescent="0.25">
      <c r="A40" s="158" t="s">
        <v>175</v>
      </c>
      <c r="B40" s="100"/>
      <c r="C40" s="100"/>
      <c r="D40" s="100"/>
      <c r="E40" s="100"/>
      <c r="F40" s="100"/>
      <c r="G40" s="100"/>
      <c r="H40" s="100"/>
      <c r="I40" s="106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 ht="30.75" customHeight="1" x14ac:dyDescent="0.25">
      <c r="A41" s="50" t="s">
        <v>67</v>
      </c>
      <c r="B41" s="50" t="s">
        <v>138</v>
      </c>
      <c r="C41" s="50" t="s">
        <v>111</v>
      </c>
      <c r="D41" s="50" t="s">
        <v>112</v>
      </c>
      <c r="E41" s="50" t="s">
        <v>151</v>
      </c>
      <c r="F41" s="71" t="s">
        <v>116</v>
      </c>
      <c r="G41" s="50" t="s">
        <v>12</v>
      </c>
      <c r="H41" s="50" t="s">
        <v>13</v>
      </c>
      <c r="I41" s="50" t="s">
        <v>140</v>
      </c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15.75" customHeight="1" x14ac:dyDescent="0.25">
      <c r="A42" s="5">
        <v>1</v>
      </c>
      <c r="B42" s="52"/>
      <c r="C42" s="52"/>
      <c r="D42" s="52">
        <v>6</v>
      </c>
      <c r="E42" s="52">
        <v>20</v>
      </c>
      <c r="F42" s="83">
        <f t="shared" ref="F42:F47" si="12">ROUND(D42*E42,2)</f>
        <v>120</v>
      </c>
      <c r="G42" s="83">
        <f>ROUND(F42*0.17,2)</f>
        <v>20.399999999999999</v>
      </c>
      <c r="H42" s="93">
        <f t="shared" ref="H42:H47" si="13">F42+G42</f>
        <v>140.4</v>
      </c>
      <c r="I42" s="77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15.75" customHeight="1" x14ac:dyDescent="0.25">
      <c r="A43" s="5">
        <v>2</v>
      </c>
      <c r="B43" s="52"/>
      <c r="C43" s="52"/>
      <c r="D43" s="52"/>
      <c r="E43" s="20"/>
      <c r="F43" s="83">
        <f t="shared" si="12"/>
        <v>0</v>
      </c>
      <c r="G43" s="83">
        <f t="shared" ref="G43:G47" si="14">ROUND(F43*0.17,2)</f>
        <v>0</v>
      </c>
      <c r="H43" s="93">
        <f t="shared" si="13"/>
        <v>0</v>
      </c>
      <c r="I43" s="77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15.75" customHeight="1" x14ac:dyDescent="0.25">
      <c r="A44" s="94">
        <v>3</v>
      </c>
      <c r="B44" s="6"/>
      <c r="C44" s="52"/>
      <c r="D44" s="52"/>
      <c r="E44" s="52"/>
      <c r="F44" s="83">
        <f t="shared" si="12"/>
        <v>0</v>
      </c>
      <c r="G44" s="83">
        <f t="shared" si="14"/>
        <v>0</v>
      </c>
      <c r="H44" s="93">
        <f t="shared" si="13"/>
        <v>0</v>
      </c>
      <c r="I44" s="77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ht="15.75" customHeight="1" x14ac:dyDescent="0.25">
      <c r="A45" s="94">
        <v>4</v>
      </c>
      <c r="B45" s="6"/>
      <c r="C45" s="52"/>
      <c r="D45" s="52"/>
      <c r="E45" s="52"/>
      <c r="F45" s="83">
        <f t="shared" si="12"/>
        <v>0</v>
      </c>
      <c r="G45" s="83">
        <f t="shared" si="14"/>
        <v>0</v>
      </c>
      <c r="H45" s="93">
        <f t="shared" si="13"/>
        <v>0</v>
      </c>
      <c r="I45" s="77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15.75" customHeight="1" x14ac:dyDescent="0.25">
      <c r="A46" s="94">
        <v>5</v>
      </c>
      <c r="B46" s="6"/>
      <c r="C46" s="52"/>
      <c r="D46" s="52"/>
      <c r="E46" s="52"/>
      <c r="F46" s="83">
        <f t="shared" si="12"/>
        <v>0</v>
      </c>
      <c r="G46" s="83">
        <f t="shared" si="14"/>
        <v>0</v>
      </c>
      <c r="H46" s="93">
        <f t="shared" si="13"/>
        <v>0</v>
      </c>
      <c r="I46" s="77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15.75" customHeight="1" x14ac:dyDescent="0.25">
      <c r="A47" s="94">
        <v>6</v>
      </c>
      <c r="B47" s="6"/>
      <c r="C47" s="52"/>
      <c r="D47" s="52"/>
      <c r="E47" s="52"/>
      <c r="F47" s="83">
        <f t="shared" si="12"/>
        <v>0</v>
      </c>
      <c r="G47" s="83">
        <f t="shared" si="14"/>
        <v>0</v>
      </c>
      <c r="H47" s="93">
        <f t="shared" si="13"/>
        <v>0</v>
      </c>
      <c r="I47" s="77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15.75" customHeight="1" x14ac:dyDescent="0.25">
      <c r="A48" s="57"/>
      <c r="B48" s="58" t="s">
        <v>158</v>
      </c>
      <c r="C48" s="58"/>
      <c r="D48" s="58"/>
      <c r="E48" s="58"/>
      <c r="F48" s="86">
        <f t="shared" ref="F48:H48" si="15">SUM(F42:F47)</f>
        <v>120</v>
      </c>
      <c r="G48" s="86">
        <f t="shared" si="15"/>
        <v>20.399999999999999</v>
      </c>
      <c r="H48" s="86">
        <f t="shared" si="15"/>
        <v>140.4</v>
      </c>
      <c r="I48" s="86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15.75" customHeight="1" x14ac:dyDescent="0.25">
      <c r="A49" s="96" t="s">
        <v>149</v>
      </c>
      <c r="B49" s="163"/>
      <c r="C49" s="100"/>
      <c r="D49" s="106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15.75" customHeight="1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15.75" customHeight="1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15.75" customHeight="1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51" customHeight="1" x14ac:dyDescent="0.25">
      <c r="A53" s="158" t="s">
        <v>159</v>
      </c>
      <c r="B53" s="100"/>
      <c r="C53" s="100"/>
      <c r="D53" s="100"/>
      <c r="E53" s="100"/>
      <c r="F53" s="100"/>
      <c r="G53" s="100"/>
      <c r="H53" s="100"/>
      <c r="I53" s="106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32.25" customHeight="1" x14ac:dyDescent="0.25">
      <c r="A54" s="50" t="s">
        <v>67</v>
      </c>
      <c r="B54" s="50" t="s">
        <v>138</v>
      </c>
      <c r="C54" s="50" t="s">
        <v>111</v>
      </c>
      <c r="D54" s="50" t="s">
        <v>112</v>
      </c>
      <c r="E54" s="50" t="s">
        <v>151</v>
      </c>
      <c r="F54" s="71" t="s">
        <v>116</v>
      </c>
      <c r="G54" s="50" t="s">
        <v>12</v>
      </c>
      <c r="H54" s="50" t="s">
        <v>13</v>
      </c>
      <c r="I54" s="50" t="s">
        <v>140</v>
      </c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15.75" customHeight="1" x14ac:dyDescent="0.25">
      <c r="A55" s="5">
        <v>1</v>
      </c>
      <c r="B55" s="52"/>
      <c r="C55" s="52"/>
      <c r="D55" s="52">
        <v>7</v>
      </c>
      <c r="E55" s="52">
        <v>20</v>
      </c>
      <c r="F55" s="83">
        <f t="shared" ref="F55:F60" si="16">ROUND(D55*E55,2)</f>
        <v>140</v>
      </c>
      <c r="G55" s="83">
        <f>ROUND(F55*0.17,2)</f>
        <v>23.8</v>
      </c>
      <c r="H55" s="93">
        <f t="shared" ref="H55:H60" si="17">F55+G55</f>
        <v>163.80000000000001</v>
      </c>
      <c r="I55" s="77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15.75" customHeight="1" x14ac:dyDescent="0.25">
      <c r="A56" s="5">
        <v>2</v>
      </c>
      <c r="B56" s="52"/>
      <c r="C56" s="52"/>
      <c r="D56" s="52"/>
      <c r="E56" s="52"/>
      <c r="F56" s="83">
        <f t="shared" si="16"/>
        <v>0</v>
      </c>
      <c r="G56" s="83">
        <f t="shared" ref="G56:G60" si="18">ROUND(F56*0.17,2)</f>
        <v>0</v>
      </c>
      <c r="H56" s="93">
        <f t="shared" si="17"/>
        <v>0</v>
      </c>
      <c r="I56" s="77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15.75" customHeight="1" x14ac:dyDescent="0.25">
      <c r="A57" s="94">
        <v>3</v>
      </c>
      <c r="B57" s="6"/>
      <c r="C57" s="52"/>
      <c r="D57" s="52"/>
      <c r="E57" s="52"/>
      <c r="F57" s="83">
        <f t="shared" si="16"/>
        <v>0</v>
      </c>
      <c r="G57" s="83">
        <f t="shared" si="18"/>
        <v>0</v>
      </c>
      <c r="H57" s="93">
        <f t="shared" si="17"/>
        <v>0</v>
      </c>
      <c r="I57" s="77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15.75" customHeight="1" x14ac:dyDescent="0.25">
      <c r="A58" s="94">
        <v>4</v>
      </c>
      <c r="B58" s="6"/>
      <c r="C58" s="52"/>
      <c r="D58" s="52"/>
      <c r="E58" s="52"/>
      <c r="F58" s="83">
        <f t="shared" si="16"/>
        <v>0</v>
      </c>
      <c r="G58" s="83">
        <f t="shared" si="18"/>
        <v>0</v>
      </c>
      <c r="H58" s="93">
        <f t="shared" si="17"/>
        <v>0</v>
      </c>
      <c r="I58" s="77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5.75" customHeight="1" x14ac:dyDescent="0.25">
      <c r="A59" s="94">
        <v>5</v>
      </c>
      <c r="B59" s="6"/>
      <c r="C59" s="52"/>
      <c r="D59" s="52"/>
      <c r="E59" s="52"/>
      <c r="F59" s="83">
        <f t="shared" si="16"/>
        <v>0</v>
      </c>
      <c r="G59" s="83">
        <f t="shared" si="18"/>
        <v>0</v>
      </c>
      <c r="H59" s="93">
        <f t="shared" si="17"/>
        <v>0</v>
      </c>
      <c r="I59" s="77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5.75" customHeight="1" x14ac:dyDescent="0.25">
      <c r="A60" s="94">
        <v>6</v>
      </c>
      <c r="B60" s="6"/>
      <c r="C60" s="52"/>
      <c r="D60" s="52"/>
      <c r="E60" s="52"/>
      <c r="F60" s="83">
        <f t="shared" si="16"/>
        <v>0</v>
      </c>
      <c r="G60" s="83">
        <f t="shared" si="18"/>
        <v>0</v>
      </c>
      <c r="H60" s="93">
        <f t="shared" si="17"/>
        <v>0</v>
      </c>
      <c r="I60" s="77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5.75" customHeight="1" x14ac:dyDescent="0.25">
      <c r="A61" s="57"/>
      <c r="B61" s="58" t="s">
        <v>160</v>
      </c>
      <c r="C61" s="58"/>
      <c r="D61" s="58"/>
      <c r="E61" s="58"/>
      <c r="F61" s="86">
        <f t="shared" ref="F61:H61" si="19">SUM(F55:F60)</f>
        <v>140</v>
      </c>
      <c r="G61" s="86">
        <f t="shared" si="19"/>
        <v>23.8</v>
      </c>
      <c r="H61" s="86">
        <f t="shared" si="19"/>
        <v>163.80000000000001</v>
      </c>
      <c r="I61" s="86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5.75" customHeight="1" x14ac:dyDescent="0.25">
      <c r="A62" s="96" t="s">
        <v>149</v>
      </c>
      <c r="B62" s="159" t="s">
        <v>161</v>
      </c>
      <c r="C62" s="100"/>
      <c r="D62" s="106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15.75" customHeight="1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15.75" customHeight="1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15.75" customHeight="1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83.25" customHeight="1" x14ac:dyDescent="0.25">
      <c r="A66" s="164" t="s">
        <v>162</v>
      </c>
      <c r="B66" s="100"/>
      <c r="C66" s="100"/>
      <c r="D66" s="100"/>
      <c r="E66" s="100"/>
      <c r="F66" s="100"/>
      <c r="G66" s="100"/>
      <c r="H66" s="100"/>
      <c r="I66" s="106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35.25" customHeight="1" x14ac:dyDescent="0.25">
      <c r="A67" s="50" t="s">
        <v>67</v>
      </c>
      <c r="B67" s="50" t="s">
        <v>138</v>
      </c>
      <c r="C67" s="50" t="s">
        <v>111</v>
      </c>
      <c r="D67" s="50" t="s">
        <v>112</v>
      </c>
      <c r="E67" s="50" t="s">
        <v>151</v>
      </c>
      <c r="F67" s="71" t="s">
        <v>116</v>
      </c>
      <c r="G67" s="50" t="s">
        <v>12</v>
      </c>
      <c r="H67" s="50" t="s">
        <v>13</v>
      </c>
      <c r="I67" s="50" t="s">
        <v>140</v>
      </c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15.75" customHeight="1" x14ac:dyDescent="0.25">
      <c r="A68" s="5">
        <v>1</v>
      </c>
      <c r="B68" s="20"/>
      <c r="C68" s="52"/>
      <c r="D68" s="52">
        <v>8</v>
      </c>
      <c r="E68" s="52">
        <v>20</v>
      </c>
      <c r="F68" s="83">
        <f t="shared" ref="F68:F73" si="20">ROUND(D68*E68,2)</f>
        <v>160</v>
      </c>
      <c r="G68" s="83">
        <f>ROUND(F68*0.17,2)</f>
        <v>27.2</v>
      </c>
      <c r="H68" s="93">
        <f t="shared" ref="H68:H73" si="21">F68+G68</f>
        <v>187.2</v>
      </c>
      <c r="I68" s="77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15.75" customHeight="1" x14ac:dyDescent="0.25">
      <c r="A69" s="5">
        <v>2</v>
      </c>
      <c r="B69" s="6"/>
      <c r="C69" s="52"/>
      <c r="D69" s="52"/>
      <c r="E69" s="20"/>
      <c r="F69" s="83">
        <f t="shared" si="20"/>
        <v>0</v>
      </c>
      <c r="G69" s="83">
        <f t="shared" ref="G69:G73" si="22">ROUND(F69*0.17,2)</f>
        <v>0</v>
      </c>
      <c r="H69" s="93">
        <f t="shared" si="21"/>
        <v>0</v>
      </c>
      <c r="I69" s="77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15.75" customHeight="1" x14ac:dyDescent="0.25">
      <c r="A70" s="94">
        <v>3</v>
      </c>
      <c r="B70" s="6" t="s">
        <v>132</v>
      </c>
      <c r="C70" s="52"/>
      <c r="D70" s="52"/>
      <c r="E70" s="52"/>
      <c r="F70" s="83">
        <f t="shared" si="20"/>
        <v>0</v>
      </c>
      <c r="G70" s="83">
        <f t="shared" si="22"/>
        <v>0</v>
      </c>
      <c r="H70" s="93">
        <f t="shared" si="21"/>
        <v>0</v>
      </c>
      <c r="I70" s="77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15.75" customHeight="1" x14ac:dyDescent="0.25">
      <c r="A71" s="94">
        <v>4</v>
      </c>
      <c r="B71" s="6"/>
      <c r="C71" s="52"/>
      <c r="D71" s="52"/>
      <c r="E71" s="52"/>
      <c r="F71" s="83">
        <f t="shared" si="20"/>
        <v>0</v>
      </c>
      <c r="G71" s="83">
        <f t="shared" si="22"/>
        <v>0</v>
      </c>
      <c r="H71" s="93">
        <f t="shared" si="21"/>
        <v>0</v>
      </c>
      <c r="I71" s="77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15.75" customHeight="1" x14ac:dyDescent="0.25">
      <c r="A72" s="94">
        <v>5</v>
      </c>
      <c r="B72" s="6"/>
      <c r="C72" s="52"/>
      <c r="D72" s="52">
        <v>5</v>
      </c>
      <c r="E72" s="52">
        <v>20</v>
      </c>
      <c r="F72" s="83">
        <f t="shared" si="20"/>
        <v>100</v>
      </c>
      <c r="G72" s="83">
        <f t="shared" si="22"/>
        <v>17</v>
      </c>
      <c r="H72" s="93">
        <f t="shared" si="21"/>
        <v>117</v>
      </c>
      <c r="I72" s="77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15.75" customHeight="1" x14ac:dyDescent="0.25">
      <c r="A73" s="94">
        <v>6</v>
      </c>
      <c r="B73" s="6"/>
      <c r="C73" s="52"/>
      <c r="D73" s="52"/>
      <c r="E73" s="52"/>
      <c r="F73" s="83">
        <f t="shared" si="20"/>
        <v>0</v>
      </c>
      <c r="G73" s="83">
        <f t="shared" si="22"/>
        <v>0</v>
      </c>
      <c r="H73" s="93">
        <f t="shared" si="21"/>
        <v>0</v>
      </c>
      <c r="I73" s="77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5.75" customHeight="1" x14ac:dyDescent="0.25">
      <c r="A74" s="57"/>
      <c r="B74" s="58" t="s">
        <v>163</v>
      </c>
      <c r="C74" s="58"/>
      <c r="D74" s="58"/>
      <c r="E74" s="58"/>
      <c r="F74" s="86">
        <f t="shared" ref="F74:H74" si="23">SUM(F68:F73)</f>
        <v>260</v>
      </c>
      <c r="G74" s="86">
        <f t="shared" si="23"/>
        <v>44.2</v>
      </c>
      <c r="H74" s="86">
        <f t="shared" si="23"/>
        <v>304.2</v>
      </c>
      <c r="I74" s="86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84" customHeight="1" x14ac:dyDescent="0.25">
      <c r="A75" s="96" t="s">
        <v>149</v>
      </c>
      <c r="B75" s="160" t="s">
        <v>164</v>
      </c>
      <c r="C75" s="161"/>
      <c r="D75" s="161"/>
      <c r="E75" s="161"/>
      <c r="F75" s="161"/>
      <c r="G75" s="161"/>
      <c r="H75" s="161"/>
      <c r="I75" s="161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15.75" customHeight="1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5.75" customHeight="1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5.75" customHeight="1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15.75" customHeight="1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15.75" customHeight="1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15.75" customHeight="1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15.75" customHeight="1" x14ac:dyDescent="0.25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15.75" customHeight="1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15.75" customHeight="1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15.75" customHeight="1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15.75" customHeight="1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5.75" customHeight="1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5.75" customHeight="1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5.75" customHeight="1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5.75" customHeight="1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5.75" customHeight="1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5.75" customHeight="1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5.75" customHeight="1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5.75" customHeight="1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5.75" customHeight="1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5.75" customHeight="1" x14ac:dyDescent="0.25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5.75" customHeight="1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5.75" customHeight="1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5.75" customHeight="1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5.75" customHeight="1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1:26" ht="15.75" customHeight="1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1:26" ht="15.75" customHeight="1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</row>
    <row r="103" spans="1:26" ht="15.75" customHeight="1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spans="1:26" ht="15.75" customHeight="1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</row>
    <row r="105" spans="1:26" ht="15.75" customHeight="1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1:26" ht="15.75" customHeight="1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1:26" ht="15.75" customHeight="1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15.75" customHeight="1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1:26" ht="15.75" customHeight="1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1:26" ht="15.75" customHeight="1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</row>
    <row r="111" spans="1:26" ht="15.75" customHeight="1" x14ac:dyDescent="0.25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</row>
    <row r="112" spans="1:26" ht="15.75" customHeight="1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</row>
    <row r="113" spans="1:26" ht="15.75" customHeight="1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</row>
    <row r="114" spans="1:26" ht="15.75" customHeight="1" x14ac:dyDescent="0.25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</row>
    <row r="115" spans="1:26" ht="15.75" customHeight="1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</row>
    <row r="116" spans="1:26" ht="15.75" customHeight="1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</row>
    <row r="117" spans="1:26" ht="15.75" customHeight="1" x14ac:dyDescent="0.25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</row>
    <row r="118" spans="1:26" ht="15.75" customHeight="1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</row>
    <row r="119" spans="1:26" ht="15.75" customHeight="1" x14ac:dyDescent="0.25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</row>
    <row r="120" spans="1:26" ht="15.75" customHeight="1" x14ac:dyDescent="0.25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</row>
    <row r="121" spans="1:26" ht="15.75" customHeight="1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</row>
    <row r="122" spans="1:26" ht="15.75" customHeight="1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</row>
    <row r="123" spans="1:26" ht="15.75" customHeight="1" x14ac:dyDescent="0.25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</row>
    <row r="124" spans="1:26" ht="15.75" customHeight="1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</row>
    <row r="125" spans="1:26" ht="15.75" customHeight="1" x14ac:dyDescent="0.25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</row>
    <row r="126" spans="1:26" ht="15.75" customHeight="1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</row>
    <row r="127" spans="1:26" ht="15.75" customHeight="1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</row>
    <row r="128" spans="1:26" ht="15.75" customHeight="1" x14ac:dyDescent="0.25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</row>
    <row r="129" spans="1:26" ht="15.7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</row>
    <row r="130" spans="1:26" ht="15.75" customHeight="1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</row>
    <row r="131" spans="1:26" ht="15.75" customHeight="1" x14ac:dyDescent="0.25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</row>
    <row r="132" spans="1:26" ht="15.75" customHeight="1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</row>
    <row r="133" spans="1:26" ht="15.75" customHeight="1" x14ac:dyDescent="0.25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</row>
    <row r="134" spans="1:26" ht="15.75" customHeight="1" x14ac:dyDescent="0.25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</row>
    <row r="135" spans="1:26" ht="15.75" customHeight="1" x14ac:dyDescent="0.25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</row>
    <row r="136" spans="1:26" ht="15.75" customHeight="1" x14ac:dyDescent="0.25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</row>
    <row r="137" spans="1:26" ht="15.75" customHeight="1" x14ac:dyDescent="0.25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</row>
    <row r="138" spans="1:26" ht="15.75" customHeight="1" x14ac:dyDescent="0.25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</row>
    <row r="139" spans="1:26" ht="15.75" customHeight="1" x14ac:dyDescent="0.25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</row>
    <row r="140" spans="1:26" ht="15.75" customHeight="1" x14ac:dyDescent="0.25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</row>
    <row r="141" spans="1:26" ht="15.75" customHeight="1" x14ac:dyDescent="0.25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</row>
    <row r="142" spans="1:26" ht="15.75" customHeight="1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</row>
    <row r="143" spans="1:26" ht="15.75" customHeight="1" x14ac:dyDescent="0.25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</row>
    <row r="144" spans="1:26" ht="15.75" customHeight="1" x14ac:dyDescent="0.25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</row>
    <row r="145" spans="1:26" ht="15.75" customHeight="1" x14ac:dyDescent="0.25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</row>
    <row r="146" spans="1:26" ht="15.75" customHeight="1" x14ac:dyDescent="0.25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</row>
    <row r="147" spans="1:26" ht="15.75" customHeight="1" x14ac:dyDescent="0.25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</row>
    <row r="148" spans="1:26" ht="15.75" customHeight="1" x14ac:dyDescent="0.25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</row>
    <row r="149" spans="1:26" ht="15.75" customHeight="1" x14ac:dyDescent="0.25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</row>
    <row r="150" spans="1:26" ht="15.75" customHeight="1" x14ac:dyDescent="0.25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</row>
    <row r="151" spans="1:26" ht="15.75" customHeight="1" x14ac:dyDescent="0.25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ht="15.75" customHeight="1" x14ac:dyDescent="0.25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5.75" customHeight="1" x14ac:dyDescent="0.25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5.75" customHeight="1" x14ac:dyDescent="0.25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5.75" customHeight="1" x14ac:dyDescent="0.25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5.75" customHeight="1" x14ac:dyDescent="0.25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5.75" customHeight="1" x14ac:dyDescent="0.25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5.75" customHeight="1" x14ac:dyDescent="0.25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5.75" customHeight="1" x14ac:dyDescent="0.25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5.75" customHeight="1" x14ac:dyDescent="0.25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5.75" customHeight="1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5.75" customHeight="1" x14ac:dyDescent="0.25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5.75" customHeight="1" x14ac:dyDescent="0.25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</row>
    <row r="164" spans="1:26" ht="15.75" customHeight="1" x14ac:dyDescent="0.25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5.75" customHeight="1" x14ac:dyDescent="0.25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5.75" customHeight="1" x14ac:dyDescent="0.25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5.75" customHeight="1" x14ac:dyDescent="0.25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5.75" customHeight="1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5.75" customHeight="1" x14ac:dyDescent="0.25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5.75" customHeight="1" x14ac:dyDescent="0.25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5.75" customHeight="1" x14ac:dyDescent="0.25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5.75" customHeight="1" x14ac:dyDescent="0.25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5.75" customHeight="1" x14ac:dyDescent="0.25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5.75" customHeight="1" x14ac:dyDescent="0.25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5.75" customHeight="1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5.75" customHeight="1" x14ac:dyDescent="0.25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5.75" customHeight="1" x14ac:dyDescent="0.25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5.75" customHeight="1" x14ac:dyDescent="0.25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5.75" customHeight="1" x14ac:dyDescent="0.25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5.75" customHeight="1" x14ac:dyDescent="0.25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5.75" customHeight="1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5.75" customHeight="1" x14ac:dyDescent="0.25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5.75" customHeight="1" x14ac:dyDescent="0.25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5.75" customHeight="1" x14ac:dyDescent="0.25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5.75" customHeight="1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5.75" customHeight="1" x14ac:dyDescent="0.25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5.75" customHeight="1" x14ac:dyDescent="0.25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5.75" customHeight="1" x14ac:dyDescent="0.25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5.75" customHeight="1" x14ac:dyDescent="0.25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5.75" customHeight="1" x14ac:dyDescent="0.25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5.75" customHeight="1" x14ac:dyDescent="0.25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5.75" customHeight="1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5.75" customHeight="1" x14ac:dyDescent="0.25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5.75" customHeight="1" x14ac:dyDescent="0.25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5.75" customHeight="1" x14ac:dyDescent="0.25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5.75" customHeight="1" x14ac:dyDescent="0.25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5.75" customHeight="1" x14ac:dyDescent="0.25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5.75" customHeight="1" x14ac:dyDescent="0.25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5.75" customHeight="1" x14ac:dyDescent="0.25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5.75" customHeight="1" x14ac:dyDescent="0.25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5.75" customHeight="1" x14ac:dyDescent="0.25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5.75" customHeight="1" x14ac:dyDescent="0.25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5.75" customHeight="1" x14ac:dyDescent="0.25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5.75" customHeight="1" x14ac:dyDescent="0.25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5.75" customHeight="1" x14ac:dyDescent="0.25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5.75" customHeight="1" x14ac:dyDescent="0.25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5.75" customHeight="1" x14ac:dyDescent="0.25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5.75" customHeight="1" x14ac:dyDescent="0.25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5.75" customHeight="1" x14ac:dyDescent="0.25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5.75" customHeight="1" x14ac:dyDescent="0.25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5.75" customHeight="1" x14ac:dyDescent="0.25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5.75" customHeight="1" x14ac:dyDescent="0.25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5.75" customHeight="1" x14ac:dyDescent="0.25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5.75" customHeight="1" x14ac:dyDescent="0.25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5.75" customHeight="1" x14ac:dyDescent="0.25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5.75" customHeight="1" x14ac:dyDescent="0.25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5.75" customHeight="1" x14ac:dyDescent="0.25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5.75" customHeight="1" x14ac:dyDescent="0.25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5.75" customHeight="1" x14ac:dyDescent="0.25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5.75" customHeight="1" x14ac:dyDescent="0.25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5.75" customHeight="1" x14ac:dyDescent="0.25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5.75" customHeight="1" x14ac:dyDescent="0.25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5.75" customHeight="1" x14ac:dyDescent="0.25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5.75" customHeight="1" x14ac:dyDescent="0.25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5.75" customHeight="1" x14ac:dyDescent="0.25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5.75" customHeight="1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5.75" customHeight="1" x14ac:dyDescent="0.25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5.75" customHeight="1" x14ac:dyDescent="0.25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5.75" customHeight="1" x14ac:dyDescent="0.25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5.75" customHeight="1" x14ac:dyDescent="0.25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5.75" customHeight="1" x14ac:dyDescent="0.25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5.75" customHeight="1" x14ac:dyDescent="0.25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5.75" customHeight="1" x14ac:dyDescent="0.25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5.75" customHeight="1" x14ac:dyDescent="0.25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5.75" customHeight="1" x14ac:dyDescent="0.25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5.75" customHeight="1" x14ac:dyDescent="0.25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5.75" customHeight="1" x14ac:dyDescent="0.25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5.75" customHeight="1" x14ac:dyDescent="0.25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5.75" customHeight="1" x14ac:dyDescent="0.25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5.75" customHeight="1" x14ac:dyDescent="0.25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5.75" customHeight="1" x14ac:dyDescent="0.25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5.75" customHeight="1" x14ac:dyDescent="0.25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5.75" customHeight="1" x14ac:dyDescent="0.25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5.75" customHeight="1" x14ac:dyDescent="0.25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5.75" customHeight="1" x14ac:dyDescent="0.25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5.75" customHeight="1" x14ac:dyDescent="0.25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5.75" customHeight="1" x14ac:dyDescent="0.25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5.75" customHeight="1" x14ac:dyDescent="0.25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5.75" customHeight="1" x14ac:dyDescent="0.25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5.75" customHeight="1" x14ac:dyDescent="0.25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5.75" customHeight="1" x14ac:dyDescent="0.25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5.75" customHeight="1" x14ac:dyDescent="0.25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5.75" customHeight="1" x14ac:dyDescent="0.25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5.75" customHeight="1" x14ac:dyDescent="0.25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5.75" customHeight="1" x14ac:dyDescent="0.25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5.75" customHeight="1" x14ac:dyDescent="0.25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5.75" customHeight="1" x14ac:dyDescent="0.25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5.75" customHeight="1" x14ac:dyDescent="0.25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5.75" customHeight="1" x14ac:dyDescent="0.25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5.75" customHeight="1" x14ac:dyDescent="0.25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5.75" customHeight="1" x14ac:dyDescent="0.25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5.75" customHeight="1" x14ac:dyDescent="0.25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5.75" customHeight="1" x14ac:dyDescent="0.25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5.75" customHeight="1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5.75" customHeight="1" x14ac:dyDescent="0.25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5.75" customHeight="1" x14ac:dyDescent="0.25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5.75" customHeight="1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5.75" customHeight="1" x14ac:dyDescent="0.25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5.75" customHeight="1" x14ac:dyDescent="0.25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5.75" customHeight="1" x14ac:dyDescent="0.25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5.75" customHeight="1" x14ac:dyDescent="0.25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5.75" customHeight="1" x14ac:dyDescent="0.25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5.75" customHeight="1" x14ac:dyDescent="0.25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5.75" customHeight="1" x14ac:dyDescent="0.25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5.75" customHeight="1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5.75" customHeight="1" x14ac:dyDescent="0.25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5.75" customHeight="1" x14ac:dyDescent="0.25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5.75" customHeight="1" x14ac:dyDescent="0.25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5.75" customHeight="1" x14ac:dyDescent="0.25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5.75" customHeight="1" x14ac:dyDescent="0.25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5.75" customHeight="1" x14ac:dyDescent="0.25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5.75" customHeight="1" x14ac:dyDescent="0.25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5.75" customHeight="1" x14ac:dyDescent="0.25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5.75" customHeight="1" x14ac:dyDescent="0.25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5.75" customHeight="1" x14ac:dyDescent="0.25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5.75" customHeight="1" x14ac:dyDescent="0.25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5.75" customHeight="1" x14ac:dyDescent="0.25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5.75" customHeight="1" x14ac:dyDescent="0.25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5.75" customHeight="1" x14ac:dyDescent="0.25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5.75" customHeight="1" x14ac:dyDescent="0.25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5.75" customHeight="1" x14ac:dyDescent="0.25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5.75" customHeight="1" x14ac:dyDescent="0.25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5.75" customHeight="1" x14ac:dyDescent="0.25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5.75" customHeight="1" x14ac:dyDescent="0.25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5.75" customHeight="1" x14ac:dyDescent="0.25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5.75" customHeight="1" x14ac:dyDescent="0.25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5.75" customHeight="1" x14ac:dyDescent="0.25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5.75" customHeight="1" x14ac:dyDescent="0.25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5.75" customHeight="1" x14ac:dyDescent="0.25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5.75" customHeight="1" x14ac:dyDescent="0.25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5.75" customHeight="1" x14ac:dyDescent="0.25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5.75" customHeight="1" x14ac:dyDescent="0.25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5.75" customHeight="1" x14ac:dyDescent="0.25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5.75" customHeight="1" x14ac:dyDescent="0.25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5.75" customHeight="1" x14ac:dyDescent="0.25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5.75" customHeight="1" x14ac:dyDescent="0.25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5.75" customHeight="1" x14ac:dyDescent="0.25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5.75" customHeight="1" x14ac:dyDescent="0.25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5.75" customHeight="1" x14ac:dyDescent="0.25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5.75" customHeight="1" x14ac:dyDescent="0.25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5.75" customHeight="1" x14ac:dyDescent="0.25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5.75" customHeight="1" x14ac:dyDescent="0.25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5.75" customHeight="1" x14ac:dyDescent="0.25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5.75" customHeight="1" x14ac:dyDescent="0.25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5.75" customHeight="1" x14ac:dyDescent="0.25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5.75" customHeight="1" x14ac:dyDescent="0.25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5.75" customHeight="1" x14ac:dyDescent="0.25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5.75" customHeight="1" x14ac:dyDescent="0.25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5.75" customHeight="1" x14ac:dyDescent="0.25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5.75" customHeight="1" x14ac:dyDescent="0.25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5.75" customHeight="1" x14ac:dyDescent="0.25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5.75" customHeight="1" x14ac:dyDescent="0.25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5.75" customHeight="1" x14ac:dyDescent="0.25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5.75" customHeight="1" x14ac:dyDescent="0.25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5.75" customHeight="1" x14ac:dyDescent="0.25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5.75" customHeight="1" x14ac:dyDescent="0.25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5.75" customHeight="1" x14ac:dyDescent="0.25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5.75" customHeight="1" x14ac:dyDescent="0.25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5.75" customHeight="1" x14ac:dyDescent="0.25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5.75" customHeight="1" x14ac:dyDescent="0.25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5.75" customHeight="1" x14ac:dyDescent="0.25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5.75" customHeight="1" x14ac:dyDescent="0.25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5.75" customHeight="1" x14ac:dyDescent="0.25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5.75" customHeight="1" x14ac:dyDescent="0.25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5.75" customHeight="1" x14ac:dyDescent="0.25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5.75" customHeight="1" x14ac:dyDescent="0.25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5.75" customHeight="1" x14ac:dyDescent="0.25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5.75" customHeight="1" x14ac:dyDescent="0.25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5.75" customHeight="1" x14ac:dyDescent="0.25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5.75" customHeight="1" x14ac:dyDescent="0.25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5.75" customHeight="1" x14ac:dyDescent="0.25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5.75" customHeight="1" x14ac:dyDescent="0.25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5.75" customHeight="1" x14ac:dyDescent="0.25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5.75" customHeight="1" x14ac:dyDescent="0.25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5.75" customHeight="1" x14ac:dyDescent="0.25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5.75" customHeight="1" x14ac:dyDescent="0.25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5.75" customHeight="1" x14ac:dyDescent="0.25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5.75" customHeight="1" x14ac:dyDescent="0.25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5.75" customHeight="1" x14ac:dyDescent="0.25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5.75" customHeight="1" x14ac:dyDescent="0.25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5.75" customHeight="1" x14ac:dyDescent="0.25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5.75" customHeight="1" x14ac:dyDescent="0.25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5.75" customHeight="1" x14ac:dyDescent="0.25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5.75" customHeight="1" x14ac:dyDescent="0.25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5.75" customHeight="1" x14ac:dyDescent="0.25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5.75" customHeight="1" x14ac:dyDescent="0.25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5.75" customHeight="1" x14ac:dyDescent="0.25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5.75" customHeight="1" x14ac:dyDescent="0.25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5.75" customHeight="1" x14ac:dyDescent="0.25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5.75" customHeight="1" x14ac:dyDescent="0.25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5.75" customHeight="1" x14ac:dyDescent="0.25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5.75" customHeight="1" x14ac:dyDescent="0.25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5.75" customHeight="1" x14ac:dyDescent="0.25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5.75" customHeight="1" x14ac:dyDescent="0.25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5.75" customHeight="1" x14ac:dyDescent="0.25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5.75" customHeight="1" x14ac:dyDescent="0.25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5.75" customHeight="1" x14ac:dyDescent="0.25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5.75" customHeight="1" x14ac:dyDescent="0.25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5.75" customHeight="1" x14ac:dyDescent="0.25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5.75" customHeight="1" x14ac:dyDescent="0.25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5.75" customHeight="1" x14ac:dyDescent="0.25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5.75" customHeight="1" x14ac:dyDescent="0.25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5.75" customHeight="1" x14ac:dyDescent="0.25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5.75" customHeight="1" x14ac:dyDescent="0.25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5.75" customHeight="1" x14ac:dyDescent="0.25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5.75" customHeight="1" x14ac:dyDescent="0.25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5.75" customHeight="1" x14ac:dyDescent="0.25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5.75" customHeight="1" x14ac:dyDescent="0.25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5.75" customHeight="1" x14ac:dyDescent="0.25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5.75" customHeight="1" x14ac:dyDescent="0.25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5.75" customHeight="1" x14ac:dyDescent="0.25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5.75" customHeight="1" x14ac:dyDescent="0.25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5.75" customHeight="1" x14ac:dyDescent="0.25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5.75" customHeight="1" x14ac:dyDescent="0.25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5.75" customHeight="1" x14ac:dyDescent="0.25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5.75" customHeight="1" x14ac:dyDescent="0.25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5.75" customHeight="1" x14ac:dyDescent="0.25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5.75" customHeight="1" x14ac:dyDescent="0.25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5.75" customHeight="1" x14ac:dyDescent="0.25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5.75" customHeight="1" x14ac:dyDescent="0.25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5.75" customHeight="1" x14ac:dyDescent="0.25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5.75" customHeight="1" x14ac:dyDescent="0.25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5.75" customHeight="1" x14ac:dyDescent="0.25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5.75" customHeight="1" x14ac:dyDescent="0.25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5.75" customHeight="1" x14ac:dyDescent="0.25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5.75" customHeight="1" x14ac:dyDescent="0.25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5.75" customHeight="1" x14ac:dyDescent="0.25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5.75" customHeight="1" x14ac:dyDescent="0.25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5.75" customHeight="1" x14ac:dyDescent="0.25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5.75" customHeight="1" x14ac:dyDescent="0.25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5.75" customHeight="1" x14ac:dyDescent="0.25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5.75" customHeight="1" x14ac:dyDescent="0.25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5.75" customHeight="1" x14ac:dyDescent="0.25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5.75" customHeight="1" x14ac:dyDescent="0.25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5.75" customHeight="1" x14ac:dyDescent="0.25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5.75" customHeight="1" x14ac:dyDescent="0.25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5.75" customHeight="1" x14ac:dyDescent="0.25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5.75" customHeight="1" x14ac:dyDescent="0.25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5.75" customHeight="1" x14ac:dyDescent="0.25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5.75" customHeight="1" x14ac:dyDescent="0.25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5.75" customHeight="1" x14ac:dyDescent="0.25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5.75" customHeight="1" x14ac:dyDescent="0.25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5.75" customHeight="1" x14ac:dyDescent="0.25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5.75" customHeight="1" x14ac:dyDescent="0.25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5.75" customHeight="1" x14ac:dyDescent="0.25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5.75" customHeight="1" x14ac:dyDescent="0.25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5.75" customHeight="1" x14ac:dyDescent="0.25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5.75" customHeight="1" x14ac:dyDescent="0.25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5.75" customHeight="1" x14ac:dyDescent="0.25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5.75" customHeight="1" x14ac:dyDescent="0.25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5.75" customHeight="1" x14ac:dyDescent="0.25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5.75" customHeight="1" x14ac:dyDescent="0.25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5.75" customHeight="1" x14ac:dyDescent="0.25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5.75" customHeight="1" x14ac:dyDescent="0.25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5.75" customHeight="1" x14ac:dyDescent="0.25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5.75" customHeight="1" x14ac:dyDescent="0.25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5.75" customHeight="1" x14ac:dyDescent="0.25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5.75" customHeight="1" x14ac:dyDescent="0.25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5.75" customHeight="1" x14ac:dyDescent="0.25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5.75" customHeight="1" x14ac:dyDescent="0.25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5.75" customHeight="1" x14ac:dyDescent="0.25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5.75" customHeight="1" x14ac:dyDescent="0.25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5.75" customHeight="1" x14ac:dyDescent="0.25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5.75" customHeight="1" x14ac:dyDescent="0.25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5.75" customHeight="1" x14ac:dyDescent="0.25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5.75" customHeight="1" x14ac:dyDescent="0.25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5.75" customHeight="1" x14ac:dyDescent="0.25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5.75" customHeight="1" x14ac:dyDescent="0.25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5.75" customHeight="1" x14ac:dyDescent="0.25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5.75" customHeight="1" x14ac:dyDescent="0.25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5.75" customHeight="1" x14ac:dyDescent="0.25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5.75" customHeight="1" x14ac:dyDescent="0.25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5.75" customHeight="1" x14ac:dyDescent="0.25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5.75" customHeight="1" x14ac:dyDescent="0.25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5.75" customHeight="1" x14ac:dyDescent="0.25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5.75" customHeight="1" x14ac:dyDescent="0.25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5.75" customHeight="1" x14ac:dyDescent="0.25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5.75" customHeight="1" x14ac:dyDescent="0.25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5.75" customHeight="1" x14ac:dyDescent="0.25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5.75" customHeight="1" x14ac:dyDescent="0.25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5.75" customHeight="1" x14ac:dyDescent="0.25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5.75" customHeight="1" x14ac:dyDescent="0.25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5.75" customHeight="1" x14ac:dyDescent="0.25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5.75" customHeight="1" x14ac:dyDescent="0.25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5.75" customHeight="1" x14ac:dyDescent="0.25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5.75" customHeight="1" x14ac:dyDescent="0.25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5.75" customHeight="1" x14ac:dyDescent="0.25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5.75" customHeight="1" x14ac:dyDescent="0.25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5.75" customHeight="1" x14ac:dyDescent="0.25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5.75" customHeight="1" x14ac:dyDescent="0.25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5.75" customHeight="1" x14ac:dyDescent="0.25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5.75" customHeight="1" x14ac:dyDescent="0.25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5.75" customHeight="1" x14ac:dyDescent="0.25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5.75" customHeight="1" x14ac:dyDescent="0.25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5.75" customHeight="1" x14ac:dyDescent="0.25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5.75" customHeight="1" x14ac:dyDescent="0.25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5.75" customHeight="1" x14ac:dyDescent="0.25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5.75" customHeight="1" x14ac:dyDescent="0.25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5.75" customHeight="1" x14ac:dyDescent="0.25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5.75" customHeight="1" x14ac:dyDescent="0.25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5.75" customHeight="1" x14ac:dyDescent="0.25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5.75" customHeight="1" x14ac:dyDescent="0.25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5.75" customHeight="1" x14ac:dyDescent="0.25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5.75" customHeight="1" x14ac:dyDescent="0.25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5.75" customHeight="1" x14ac:dyDescent="0.25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5.75" customHeight="1" x14ac:dyDescent="0.25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5.75" customHeight="1" x14ac:dyDescent="0.25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5.75" customHeight="1" x14ac:dyDescent="0.25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5.75" customHeight="1" x14ac:dyDescent="0.25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5.75" customHeight="1" x14ac:dyDescent="0.25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5.75" customHeight="1" x14ac:dyDescent="0.25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5.75" customHeight="1" x14ac:dyDescent="0.25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5.75" customHeight="1" x14ac:dyDescent="0.25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5.75" customHeight="1" x14ac:dyDescent="0.25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5.75" customHeight="1" x14ac:dyDescent="0.25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5.75" customHeight="1" x14ac:dyDescent="0.25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5.75" customHeight="1" x14ac:dyDescent="0.25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5.75" customHeight="1" x14ac:dyDescent="0.25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5.75" customHeight="1" x14ac:dyDescent="0.25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5.75" customHeight="1" x14ac:dyDescent="0.25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5.75" customHeight="1" x14ac:dyDescent="0.25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5.75" customHeight="1" x14ac:dyDescent="0.25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5.75" customHeight="1" x14ac:dyDescent="0.25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5.75" customHeight="1" x14ac:dyDescent="0.25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5.75" customHeight="1" x14ac:dyDescent="0.25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5.75" customHeight="1" x14ac:dyDescent="0.25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5.75" customHeight="1" x14ac:dyDescent="0.25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5.75" customHeight="1" x14ac:dyDescent="0.25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5.75" customHeight="1" x14ac:dyDescent="0.25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5.75" customHeight="1" x14ac:dyDescent="0.25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5.75" customHeight="1" x14ac:dyDescent="0.25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5.75" customHeight="1" x14ac:dyDescent="0.25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5.75" customHeight="1" x14ac:dyDescent="0.25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5.75" customHeight="1" x14ac:dyDescent="0.25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5.75" customHeight="1" x14ac:dyDescent="0.25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5.75" customHeight="1" x14ac:dyDescent="0.25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5.75" customHeight="1" x14ac:dyDescent="0.25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5.75" customHeight="1" x14ac:dyDescent="0.25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5.75" customHeight="1" x14ac:dyDescent="0.25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5.75" customHeight="1" x14ac:dyDescent="0.25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5.75" customHeight="1" x14ac:dyDescent="0.25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5.75" customHeight="1" x14ac:dyDescent="0.25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5.75" customHeight="1" x14ac:dyDescent="0.25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5.75" customHeight="1" x14ac:dyDescent="0.25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5.75" customHeight="1" x14ac:dyDescent="0.25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5.75" customHeight="1" x14ac:dyDescent="0.25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5.75" customHeight="1" x14ac:dyDescent="0.25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5.75" customHeight="1" x14ac:dyDescent="0.25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5.75" customHeight="1" x14ac:dyDescent="0.25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5.75" customHeight="1" x14ac:dyDescent="0.25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5.75" customHeight="1" x14ac:dyDescent="0.25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5.75" customHeight="1" x14ac:dyDescent="0.25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5.75" customHeight="1" x14ac:dyDescent="0.25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5.75" customHeight="1" x14ac:dyDescent="0.25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5.75" customHeight="1" x14ac:dyDescent="0.25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5.75" customHeight="1" x14ac:dyDescent="0.25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5.75" customHeight="1" x14ac:dyDescent="0.25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5.75" customHeight="1" x14ac:dyDescent="0.25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5.75" customHeight="1" x14ac:dyDescent="0.25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5.75" customHeight="1" x14ac:dyDescent="0.25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5.75" customHeight="1" x14ac:dyDescent="0.25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5.75" customHeight="1" x14ac:dyDescent="0.25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5.75" customHeight="1" x14ac:dyDescent="0.25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5.75" customHeight="1" x14ac:dyDescent="0.25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5.75" customHeight="1" x14ac:dyDescent="0.25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5.75" customHeight="1" x14ac:dyDescent="0.25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5.75" customHeight="1" x14ac:dyDescent="0.25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5.75" customHeight="1" x14ac:dyDescent="0.25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5.75" customHeight="1" x14ac:dyDescent="0.25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5.75" customHeight="1" x14ac:dyDescent="0.25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5.75" customHeight="1" x14ac:dyDescent="0.25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5.75" customHeight="1" x14ac:dyDescent="0.25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5.75" customHeight="1" x14ac:dyDescent="0.25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5.75" customHeight="1" x14ac:dyDescent="0.25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5.75" customHeight="1" x14ac:dyDescent="0.25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5.75" customHeight="1" x14ac:dyDescent="0.25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5.75" customHeight="1" x14ac:dyDescent="0.25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5.75" customHeight="1" x14ac:dyDescent="0.25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5.75" customHeight="1" x14ac:dyDescent="0.25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5.75" customHeight="1" x14ac:dyDescent="0.25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5.75" customHeight="1" x14ac:dyDescent="0.25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5.75" customHeight="1" x14ac:dyDescent="0.25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5.75" customHeight="1" x14ac:dyDescent="0.25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5.75" customHeight="1" x14ac:dyDescent="0.25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5.75" customHeight="1" x14ac:dyDescent="0.25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5.75" customHeight="1" x14ac:dyDescent="0.25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5.75" customHeight="1" x14ac:dyDescent="0.25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5.75" customHeight="1" x14ac:dyDescent="0.25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5.75" customHeight="1" x14ac:dyDescent="0.25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5.75" customHeight="1" x14ac:dyDescent="0.25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5.75" customHeight="1" x14ac:dyDescent="0.25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5.75" customHeight="1" x14ac:dyDescent="0.25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5.75" customHeight="1" x14ac:dyDescent="0.25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5.75" customHeight="1" x14ac:dyDescent="0.25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5.75" customHeight="1" x14ac:dyDescent="0.25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5.75" customHeight="1" x14ac:dyDescent="0.25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5.75" customHeight="1" x14ac:dyDescent="0.25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5.75" customHeight="1" x14ac:dyDescent="0.25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5.75" customHeight="1" x14ac:dyDescent="0.25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5.75" customHeight="1" x14ac:dyDescent="0.25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5.75" customHeight="1" x14ac:dyDescent="0.25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5.75" customHeight="1" x14ac:dyDescent="0.25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5.75" customHeight="1" x14ac:dyDescent="0.25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5.75" customHeight="1" x14ac:dyDescent="0.25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5.75" customHeight="1" x14ac:dyDescent="0.25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5.75" customHeight="1" x14ac:dyDescent="0.25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5.75" customHeight="1" x14ac:dyDescent="0.25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5.75" customHeight="1" x14ac:dyDescent="0.25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5.75" customHeight="1" x14ac:dyDescent="0.25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5.75" customHeight="1" x14ac:dyDescent="0.25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5.75" customHeight="1" x14ac:dyDescent="0.25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5.75" customHeight="1" x14ac:dyDescent="0.25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5.75" customHeight="1" x14ac:dyDescent="0.25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5.75" customHeight="1" x14ac:dyDescent="0.25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5.75" customHeight="1" x14ac:dyDescent="0.25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5.75" customHeight="1" x14ac:dyDescent="0.25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5.75" customHeight="1" x14ac:dyDescent="0.25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5.75" customHeight="1" x14ac:dyDescent="0.25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5.75" customHeight="1" x14ac:dyDescent="0.25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5.75" customHeight="1" x14ac:dyDescent="0.25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5.75" customHeight="1" x14ac:dyDescent="0.25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5.75" customHeight="1" x14ac:dyDescent="0.25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5.75" customHeight="1" x14ac:dyDescent="0.25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5.75" customHeight="1" x14ac:dyDescent="0.25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5.75" customHeight="1" x14ac:dyDescent="0.25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5.75" customHeight="1" x14ac:dyDescent="0.25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5.75" customHeight="1" x14ac:dyDescent="0.25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5.75" customHeight="1" x14ac:dyDescent="0.25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5.75" customHeight="1" x14ac:dyDescent="0.25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5.75" customHeight="1" x14ac:dyDescent="0.25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5.75" customHeight="1" x14ac:dyDescent="0.25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5.75" customHeight="1" x14ac:dyDescent="0.25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5.75" customHeight="1" x14ac:dyDescent="0.25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5.75" customHeight="1" x14ac:dyDescent="0.25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5.75" customHeight="1" x14ac:dyDescent="0.25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5.75" customHeight="1" x14ac:dyDescent="0.25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5.75" customHeight="1" x14ac:dyDescent="0.25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5.75" customHeight="1" x14ac:dyDescent="0.25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5.75" customHeight="1" x14ac:dyDescent="0.25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5.75" customHeight="1" x14ac:dyDescent="0.25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5.75" customHeight="1" x14ac:dyDescent="0.25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5.75" customHeight="1" x14ac:dyDescent="0.25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5.75" customHeight="1" x14ac:dyDescent="0.25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5.75" customHeight="1" x14ac:dyDescent="0.25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5.75" customHeight="1" x14ac:dyDescent="0.25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5.75" customHeight="1" x14ac:dyDescent="0.25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5.75" customHeight="1" x14ac:dyDescent="0.25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5.75" customHeight="1" x14ac:dyDescent="0.25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5.75" customHeight="1" x14ac:dyDescent="0.25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5.75" customHeight="1" x14ac:dyDescent="0.25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5.75" customHeight="1" x14ac:dyDescent="0.25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5.75" customHeight="1" x14ac:dyDescent="0.25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5.75" customHeight="1" x14ac:dyDescent="0.25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5.75" customHeight="1" x14ac:dyDescent="0.25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5.75" customHeight="1" x14ac:dyDescent="0.25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5.75" customHeight="1" x14ac:dyDescent="0.25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5.75" customHeight="1" x14ac:dyDescent="0.25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5.75" customHeight="1" x14ac:dyDescent="0.25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5.75" customHeight="1" x14ac:dyDescent="0.25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5.75" customHeight="1" x14ac:dyDescent="0.25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5.75" customHeight="1" x14ac:dyDescent="0.25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5.75" customHeight="1" x14ac:dyDescent="0.25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5.75" customHeight="1" x14ac:dyDescent="0.25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5.75" customHeight="1" x14ac:dyDescent="0.25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5.75" customHeight="1" x14ac:dyDescent="0.25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5.75" customHeight="1" x14ac:dyDescent="0.25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5.75" customHeight="1" x14ac:dyDescent="0.25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5.75" customHeight="1" x14ac:dyDescent="0.25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5.75" customHeight="1" x14ac:dyDescent="0.25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5.75" customHeight="1" x14ac:dyDescent="0.25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5.75" customHeight="1" x14ac:dyDescent="0.25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5.75" customHeight="1" x14ac:dyDescent="0.25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5.75" customHeight="1" x14ac:dyDescent="0.25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5.75" customHeight="1" x14ac:dyDescent="0.25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5.75" customHeight="1" x14ac:dyDescent="0.25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5.75" customHeight="1" x14ac:dyDescent="0.25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5.75" customHeight="1" x14ac:dyDescent="0.25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5.75" customHeight="1" x14ac:dyDescent="0.25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5.75" customHeight="1" x14ac:dyDescent="0.25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5.75" customHeight="1" x14ac:dyDescent="0.25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5.75" customHeight="1" x14ac:dyDescent="0.25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5.75" customHeight="1" x14ac:dyDescent="0.25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5.75" customHeight="1" x14ac:dyDescent="0.25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5.75" customHeight="1" x14ac:dyDescent="0.25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5.75" customHeight="1" x14ac:dyDescent="0.25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5.75" customHeight="1" x14ac:dyDescent="0.25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5.75" customHeight="1" x14ac:dyDescent="0.25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5.75" customHeight="1" x14ac:dyDescent="0.25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5.75" customHeight="1" x14ac:dyDescent="0.25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5.75" customHeight="1" x14ac:dyDescent="0.25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5.75" customHeight="1" x14ac:dyDescent="0.25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5.75" customHeight="1" x14ac:dyDescent="0.25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5.75" customHeight="1" x14ac:dyDescent="0.25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5.75" customHeight="1" x14ac:dyDescent="0.25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5.75" customHeight="1" x14ac:dyDescent="0.25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5.75" customHeight="1" x14ac:dyDescent="0.25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5.75" customHeight="1" x14ac:dyDescent="0.25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5.75" customHeight="1" x14ac:dyDescent="0.25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5.75" customHeight="1" x14ac:dyDescent="0.25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5.75" customHeight="1" x14ac:dyDescent="0.25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5.75" customHeight="1" x14ac:dyDescent="0.25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5.75" customHeight="1" x14ac:dyDescent="0.25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5.75" customHeight="1" x14ac:dyDescent="0.25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5.75" customHeight="1" x14ac:dyDescent="0.25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5.75" customHeight="1" x14ac:dyDescent="0.25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5.75" customHeight="1" x14ac:dyDescent="0.25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5.75" customHeight="1" x14ac:dyDescent="0.25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5.75" customHeight="1" x14ac:dyDescent="0.25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5.75" customHeight="1" x14ac:dyDescent="0.25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5.75" customHeight="1" x14ac:dyDescent="0.25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5.75" customHeight="1" x14ac:dyDescent="0.25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5.75" customHeight="1" x14ac:dyDescent="0.25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5.75" customHeight="1" x14ac:dyDescent="0.25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5.75" customHeight="1" x14ac:dyDescent="0.25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5.75" customHeight="1" x14ac:dyDescent="0.25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5.75" customHeight="1" x14ac:dyDescent="0.25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5.75" customHeight="1" x14ac:dyDescent="0.25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5.75" customHeight="1" x14ac:dyDescent="0.25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5.75" customHeight="1" x14ac:dyDescent="0.25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5.75" customHeight="1" x14ac:dyDescent="0.25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5.75" customHeight="1" x14ac:dyDescent="0.25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5.75" customHeight="1" x14ac:dyDescent="0.25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5.75" customHeight="1" x14ac:dyDescent="0.25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5.75" customHeight="1" x14ac:dyDescent="0.25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5.75" customHeight="1" x14ac:dyDescent="0.25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5.75" customHeight="1" x14ac:dyDescent="0.25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5.75" customHeight="1" x14ac:dyDescent="0.25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5.75" customHeight="1" x14ac:dyDescent="0.25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5.75" customHeight="1" x14ac:dyDescent="0.25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5.75" customHeight="1" x14ac:dyDescent="0.25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5.75" customHeight="1" x14ac:dyDescent="0.25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5.75" customHeight="1" x14ac:dyDescent="0.25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5.75" customHeight="1" x14ac:dyDescent="0.25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5.75" customHeight="1" x14ac:dyDescent="0.25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5.75" customHeight="1" x14ac:dyDescent="0.25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5.75" customHeight="1" x14ac:dyDescent="0.25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5.75" customHeight="1" x14ac:dyDescent="0.25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5.75" customHeight="1" x14ac:dyDescent="0.25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5.75" customHeight="1" x14ac:dyDescent="0.25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5.75" customHeight="1" x14ac:dyDescent="0.25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5.75" customHeight="1" x14ac:dyDescent="0.25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5.75" customHeight="1" x14ac:dyDescent="0.25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5.75" customHeight="1" x14ac:dyDescent="0.25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5.75" customHeight="1" x14ac:dyDescent="0.25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5.75" customHeight="1" x14ac:dyDescent="0.25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5.75" customHeight="1" x14ac:dyDescent="0.25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5.75" customHeight="1" x14ac:dyDescent="0.25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5.75" customHeight="1" x14ac:dyDescent="0.25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5.75" customHeight="1" x14ac:dyDescent="0.25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5.75" customHeight="1" x14ac:dyDescent="0.25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5.75" customHeight="1" x14ac:dyDescent="0.25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5.75" customHeight="1" x14ac:dyDescent="0.25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5.75" customHeight="1" x14ac:dyDescent="0.25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5.75" customHeight="1" x14ac:dyDescent="0.25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5.75" customHeight="1" x14ac:dyDescent="0.25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5.75" customHeight="1" x14ac:dyDescent="0.25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5.75" customHeight="1" x14ac:dyDescent="0.25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5.75" customHeight="1" x14ac:dyDescent="0.25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5.75" customHeight="1" x14ac:dyDescent="0.25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5.75" customHeight="1" x14ac:dyDescent="0.25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5.75" customHeight="1" x14ac:dyDescent="0.25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5.75" customHeight="1" x14ac:dyDescent="0.25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5.75" customHeight="1" x14ac:dyDescent="0.25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5.75" customHeight="1" x14ac:dyDescent="0.25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5.75" customHeight="1" x14ac:dyDescent="0.25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5.75" customHeight="1" x14ac:dyDescent="0.25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5.75" customHeight="1" x14ac:dyDescent="0.25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5.75" customHeight="1" x14ac:dyDescent="0.25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5.75" customHeight="1" x14ac:dyDescent="0.25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5.75" customHeight="1" x14ac:dyDescent="0.25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5.75" customHeight="1" x14ac:dyDescent="0.25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5.75" customHeight="1" x14ac:dyDescent="0.25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5.75" customHeight="1" x14ac:dyDescent="0.25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5.75" customHeight="1" x14ac:dyDescent="0.25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5.75" customHeight="1" x14ac:dyDescent="0.25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5.75" customHeight="1" x14ac:dyDescent="0.25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5.75" customHeight="1" x14ac:dyDescent="0.25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5.75" customHeight="1" x14ac:dyDescent="0.25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5.75" customHeight="1" x14ac:dyDescent="0.25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5.75" customHeight="1" x14ac:dyDescent="0.25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5.75" customHeight="1" x14ac:dyDescent="0.25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5.75" customHeight="1" x14ac:dyDescent="0.25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5.75" customHeight="1" x14ac:dyDescent="0.25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5.75" customHeight="1" x14ac:dyDescent="0.25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5.75" customHeight="1" x14ac:dyDescent="0.25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5.75" customHeight="1" x14ac:dyDescent="0.25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5.75" customHeight="1" x14ac:dyDescent="0.25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5.75" customHeight="1" x14ac:dyDescent="0.25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5.75" customHeight="1" x14ac:dyDescent="0.25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5.75" customHeight="1" x14ac:dyDescent="0.25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5.75" customHeight="1" x14ac:dyDescent="0.25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5.75" customHeight="1" x14ac:dyDescent="0.25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5.75" customHeight="1" x14ac:dyDescent="0.25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5.75" customHeight="1" x14ac:dyDescent="0.25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5.75" customHeight="1" x14ac:dyDescent="0.25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5.75" customHeight="1" x14ac:dyDescent="0.25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5.75" customHeight="1" x14ac:dyDescent="0.25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5.75" customHeight="1" x14ac:dyDescent="0.25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5.75" customHeight="1" x14ac:dyDescent="0.25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5.75" customHeight="1" x14ac:dyDescent="0.25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5.75" customHeight="1" x14ac:dyDescent="0.25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5.75" customHeight="1" x14ac:dyDescent="0.25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5.75" customHeight="1" x14ac:dyDescent="0.25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5.75" customHeight="1" x14ac:dyDescent="0.25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5.75" customHeight="1" x14ac:dyDescent="0.25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5.75" customHeight="1" x14ac:dyDescent="0.25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5.75" customHeight="1" x14ac:dyDescent="0.25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5.75" customHeight="1" x14ac:dyDescent="0.25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5.75" customHeight="1" x14ac:dyDescent="0.25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5.75" customHeight="1" x14ac:dyDescent="0.25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5.75" customHeight="1" x14ac:dyDescent="0.25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5.75" customHeight="1" x14ac:dyDescent="0.25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5.75" customHeight="1" x14ac:dyDescent="0.25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5.75" customHeight="1" x14ac:dyDescent="0.25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5.75" customHeight="1" x14ac:dyDescent="0.25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5.75" customHeight="1" x14ac:dyDescent="0.25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5.75" customHeight="1" x14ac:dyDescent="0.25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5.75" customHeight="1" x14ac:dyDescent="0.25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5.75" customHeight="1" x14ac:dyDescent="0.25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5.75" customHeight="1" x14ac:dyDescent="0.25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5.75" customHeight="1" x14ac:dyDescent="0.25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5.75" customHeight="1" x14ac:dyDescent="0.25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5.75" customHeight="1" x14ac:dyDescent="0.25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5.75" customHeight="1" x14ac:dyDescent="0.25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5.75" customHeight="1" x14ac:dyDescent="0.25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5.75" customHeight="1" x14ac:dyDescent="0.25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5.75" customHeight="1" x14ac:dyDescent="0.25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5.75" customHeight="1" x14ac:dyDescent="0.25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5.75" customHeight="1" x14ac:dyDescent="0.25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5.75" customHeight="1" x14ac:dyDescent="0.25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5.75" customHeight="1" x14ac:dyDescent="0.25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5.75" customHeight="1" x14ac:dyDescent="0.25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5.75" customHeight="1" x14ac:dyDescent="0.25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5.75" customHeight="1" x14ac:dyDescent="0.25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5.75" customHeight="1" x14ac:dyDescent="0.25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5.75" customHeight="1" x14ac:dyDescent="0.25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5.75" customHeight="1" x14ac:dyDescent="0.25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5.75" customHeight="1" x14ac:dyDescent="0.25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5.75" customHeight="1" x14ac:dyDescent="0.25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5.75" customHeight="1" x14ac:dyDescent="0.25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5.75" customHeight="1" x14ac:dyDescent="0.25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5.75" customHeight="1" x14ac:dyDescent="0.25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5.75" customHeight="1" x14ac:dyDescent="0.25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5.75" customHeight="1" x14ac:dyDescent="0.25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5.75" customHeight="1" x14ac:dyDescent="0.25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5.75" customHeight="1" x14ac:dyDescent="0.25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5.75" customHeight="1" x14ac:dyDescent="0.25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5.75" customHeight="1" x14ac:dyDescent="0.25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5.75" customHeight="1" x14ac:dyDescent="0.25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5.75" customHeight="1" x14ac:dyDescent="0.25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5.75" customHeight="1" x14ac:dyDescent="0.25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5.75" customHeight="1" x14ac:dyDescent="0.25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5.75" customHeight="1" x14ac:dyDescent="0.25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5.75" customHeight="1" x14ac:dyDescent="0.25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5.75" customHeight="1" x14ac:dyDescent="0.25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5.75" customHeight="1" x14ac:dyDescent="0.25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5.75" customHeight="1" x14ac:dyDescent="0.25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5.75" customHeight="1" x14ac:dyDescent="0.25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5.75" customHeight="1" x14ac:dyDescent="0.25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5.75" customHeight="1" x14ac:dyDescent="0.25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5.75" customHeight="1" x14ac:dyDescent="0.25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5.75" customHeight="1" x14ac:dyDescent="0.25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5.75" customHeight="1" x14ac:dyDescent="0.25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5.75" customHeight="1" x14ac:dyDescent="0.25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5.75" customHeight="1" x14ac:dyDescent="0.25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5.75" customHeight="1" x14ac:dyDescent="0.25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5.75" customHeight="1" x14ac:dyDescent="0.25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5.75" customHeight="1" x14ac:dyDescent="0.25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5.75" customHeight="1" x14ac:dyDescent="0.25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5.75" customHeight="1" x14ac:dyDescent="0.25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5.75" customHeight="1" x14ac:dyDescent="0.25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5.75" customHeight="1" x14ac:dyDescent="0.25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5.75" customHeight="1" x14ac:dyDescent="0.25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5.75" customHeight="1" x14ac:dyDescent="0.25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5.75" customHeight="1" x14ac:dyDescent="0.25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5.75" customHeight="1" x14ac:dyDescent="0.25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5.75" customHeight="1" x14ac:dyDescent="0.25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5.75" customHeight="1" x14ac:dyDescent="0.25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5.75" customHeight="1" x14ac:dyDescent="0.25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5.75" customHeight="1" x14ac:dyDescent="0.25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5.75" customHeight="1" x14ac:dyDescent="0.25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5.75" customHeight="1" x14ac:dyDescent="0.25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5.75" customHeight="1" x14ac:dyDescent="0.25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5.75" customHeight="1" x14ac:dyDescent="0.25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5.75" customHeight="1" x14ac:dyDescent="0.25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5.75" customHeight="1" x14ac:dyDescent="0.25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5.75" customHeight="1" x14ac:dyDescent="0.25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5.75" customHeight="1" x14ac:dyDescent="0.25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5.75" customHeight="1" x14ac:dyDescent="0.25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5.75" customHeight="1" x14ac:dyDescent="0.25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5.75" customHeight="1" x14ac:dyDescent="0.25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5.75" customHeight="1" x14ac:dyDescent="0.25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5.75" customHeight="1" x14ac:dyDescent="0.25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5.75" customHeight="1" x14ac:dyDescent="0.25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5.75" customHeight="1" x14ac:dyDescent="0.25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5.75" customHeight="1" x14ac:dyDescent="0.25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5.75" customHeight="1" x14ac:dyDescent="0.25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5.75" customHeight="1" x14ac:dyDescent="0.25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5.75" customHeight="1" x14ac:dyDescent="0.25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5.75" customHeight="1" x14ac:dyDescent="0.25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5.75" customHeight="1" x14ac:dyDescent="0.25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5.75" customHeight="1" x14ac:dyDescent="0.25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5.75" customHeight="1" x14ac:dyDescent="0.25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5.75" customHeight="1" x14ac:dyDescent="0.25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5.75" customHeight="1" x14ac:dyDescent="0.25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5.75" customHeight="1" x14ac:dyDescent="0.25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5.75" customHeight="1" x14ac:dyDescent="0.25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5.75" customHeight="1" x14ac:dyDescent="0.25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5.75" customHeight="1" x14ac:dyDescent="0.25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5.75" customHeight="1" x14ac:dyDescent="0.25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5.75" customHeight="1" x14ac:dyDescent="0.25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5.75" customHeight="1" x14ac:dyDescent="0.25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5.75" customHeight="1" x14ac:dyDescent="0.25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5.75" customHeight="1" x14ac:dyDescent="0.25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5.75" customHeight="1" x14ac:dyDescent="0.25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5.75" customHeight="1" x14ac:dyDescent="0.25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5.75" customHeight="1" x14ac:dyDescent="0.25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5.75" customHeight="1" x14ac:dyDescent="0.25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5.75" customHeight="1" x14ac:dyDescent="0.25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5.75" customHeight="1" x14ac:dyDescent="0.25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5.75" customHeight="1" x14ac:dyDescent="0.25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5.75" customHeight="1" x14ac:dyDescent="0.25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5.75" customHeight="1" x14ac:dyDescent="0.25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5.75" customHeight="1" x14ac:dyDescent="0.25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5.75" customHeight="1" x14ac:dyDescent="0.25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5.75" customHeight="1" x14ac:dyDescent="0.25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5.75" customHeight="1" x14ac:dyDescent="0.25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5.75" customHeight="1" x14ac:dyDescent="0.25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5.75" customHeight="1" x14ac:dyDescent="0.25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5.75" customHeight="1" x14ac:dyDescent="0.25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5.75" customHeight="1" x14ac:dyDescent="0.25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5.75" customHeight="1" x14ac:dyDescent="0.25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5.75" customHeight="1" x14ac:dyDescent="0.25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5.75" customHeight="1" x14ac:dyDescent="0.25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5.75" customHeight="1" x14ac:dyDescent="0.25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5.75" customHeight="1" x14ac:dyDescent="0.25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5.75" customHeight="1" x14ac:dyDescent="0.25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5.75" customHeight="1" x14ac:dyDescent="0.25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5.75" customHeight="1" x14ac:dyDescent="0.25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5.75" customHeight="1" x14ac:dyDescent="0.25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5.75" customHeight="1" x14ac:dyDescent="0.25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5.75" customHeight="1" x14ac:dyDescent="0.25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5.75" customHeight="1" x14ac:dyDescent="0.25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5.75" customHeight="1" x14ac:dyDescent="0.25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5.75" customHeight="1" x14ac:dyDescent="0.25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5.75" customHeight="1" x14ac:dyDescent="0.25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5.75" customHeight="1" x14ac:dyDescent="0.25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5.75" customHeight="1" x14ac:dyDescent="0.25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5.75" customHeight="1" x14ac:dyDescent="0.25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5.75" customHeight="1" x14ac:dyDescent="0.25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5.75" customHeight="1" x14ac:dyDescent="0.25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5.75" customHeight="1" x14ac:dyDescent="0.25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5.75" customHeight="1" x14ac:dyDescent="0.25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5.75" customHeight="1" x14ac:dyDescent="0.25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5.75" customHeight="1" x14ac:dyDescent="0.25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5.75" customHeight="1" x14ac:dyDescent="0.25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5.75" customHeight="1" x14ac:dyDescent="0.25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5.75" customHeight="1" x14ac:dyDescent="0.25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5.75" customHeight="1" x14ac:dyDescent="0.25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5.75" customHeight="1" x14ac:dyDescent="0.25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5.75" customHeight="1" x14ac:dyDescent="0.25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5.75" customHeight="1" x14ac:dyDescent="0.25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5.75" customHeight="1" x14ac:dyDescent="0.25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5.75" customHeight="1" x14ac:dyDescent="0.25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5.75" customHeight="1" x14ac:dyDescent="0.25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5.75" customHeight="1" x14ac:dyDescent="0.25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5.75" customHeight="1" x14ac:dyDescent="0.25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5.75" customHeight="1" x14ac:dyDescent="0.25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5.75" customHeight="1" x14ac:dyDescent="0.25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  <row r="940" spans="1:26" ht="15.75" customHeight="1" x14ac:dyDescent="0.25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</row>
    <row r="941" spans="1:26" ht="15.75" customHeight="1" x14ac:dyDescent="0.25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</row>
    <row r="942" spans="1:26" ht="15.75" customHeight="1" x14ac:dyDescent="0.25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</row>
    <row r="943" spans="1:26" ht="15.75" customHeight="1" x14ac:dyDescent="0.25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</row>
    <row r="944" spans="1:26" ht="15.75" customHeight="1" x14ac:dyDescent="0.25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</row>
    <row r="945" spans="1:26" ht="15.75" customHeight="1" x14ac:dyDescent="0.25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</row>
    <row r="946" spans="1:26" ht="15.75" customHeight="1" x14ac:dyDescent="0.25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</row>
    <row r="947" spans="1:26" ht="15.75" customHeight="1" x14ac:dyDescent="0.25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</row>
    <row r="948" spans="1:26" ht="15.75" customHeight="1" x14ac:dyDescent="0.25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</row>
    <row r="949" spans="1:26" ht="15.75" customHeight="1" x14ac:dyDescent="0.25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</row>
    <row r="950" spans="1:26" ht="15.75" customHeight="1" x14ac:dyDescent="0.25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</row>
    <row r="951" spans="1:26" ht="15.75" customHeight="1" x14ac:dyDescent="0.25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</row>
    <row r="952" spans="1:26" ht="15.75" customHeight="1" x14ac:dyDescent="0.25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</row>
    <row r="953" spans="1:26" ht="15.75" customHeight="1" x14ac:dyDescent="0.25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</row>
    <row r="954" spans="1:26" ht="15.75" customHeight="1" x14ac:dyDescent="0.25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</row>
    <row r="955" spans="1:26" ht="15.75" customHeight="1" x14ac:dyDescent="0.25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</row>
    <row r="956" spans="1:26" ht="15.75" customHeight="1" x14ac:dyDescent="0.25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</row>
    <row r="957" spans="1:26" ht="15.75" customHeight="1" x14ac:dyDescent="0.25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</row>
    <row r="958" spans="1:26" ht="15.75" customHeight="1" x14ac:dyDescent="0.25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</row>
    <row r="959" spans="1:26" ht="15.75" customHeight="1" x14ac:dyDescent="0.25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</row>
    <row r="960" spans="1:26" ht="15.75" customHeight="1" x14ac:dyDescent="0.25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</row>
    <row r="961" spans="1:26" ht="15.75" customHeight="1" x14ac:dyDescent="0.25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</row>
    <row r="962" spans="1:26" ht="15.75" customHeight="1" x14ac:dyDescent="0.25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</row>
    <row r="963" spans="1:26" ht="15.75" customHeight="1" x14ac:dyDescent="0.25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</row>
    <row r="964" spans="1:26" ht="15.75" customHeight="1" x14ac:dyDescent="0.25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</row>
    <row r="965" spans="1:26" ht="15.75" customHeight="1" x14ac:dyDescent="0.25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</row>
    <row r="966" spans="1:26" ht="15.75" customHeight="1" x14ac:dyDescent="0.25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</row>
    <row r="967" spans="1:26" ht="15.75" customHeight="1" x14ac:dyDescent="0.25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</row>
    <row r="968" spans="1:26" ht="15.75" customHeight="1" x14ac:dyDescent="0.25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</row>
    <row r="969" spans="1:26" ht="15.75" customHeight="1" x14ac:dyDescent="0.25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</row>
    <row r="970" spans="1:26" ht="15.75" customHeight="1" x14ac:dyDescent="0.25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</row>
    <row r="971" spans="1:26" ht="15.75" customHeight="1" x14ac:dyDescent="0.25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</row>
    <row r="972" spans="1:26" ht="15.75" customHeight="1" x14ac:dyDescent="0.25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</row>
    <row r="973" spans="1:26" ht="15.75" customHeight="1" x14ac:dyDescent="0.25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</row>
    <row r="974" spans="1:26" ht="15.75" customHeight="1" x14ac:dyDescent="0.25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</row>
    <row r="975" spans="1:26" ht="15.75" customHeight="1" x14ac:dyDescent="0.25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</row>
    <row r="976" spans="1:26" ht="15.75" customHeight="1" x14ac:dyDescent="0.25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</row>
    <row r="977" spans="1:26" ht="15.75" customHeight="1" x14ac:dyDescent="0.25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</row>
    <row r="978" spans="1:26" ht="15.75" customHeight="1" x14ac:dyDescent="0.25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</row>
    <row r="979" spans="1:26" ht="15.75" customHeight="1" x14ac:dyDescent="0.25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</row>
    <row r="980" spans="1:26" ht="15.75" customHeight="1" x14ac:dyDescent="0.25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</row>
    <row r="981" spans="1:26" ht="15.75" customHeight="1" x14ac:dyDescent="0.25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</row>
    <row r="982" spans="1:26" ht="15.75" customHeight="1" x14ac:dyDescent="0.25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</row>
    <row r="983" spans="1:26" ht="15.75" customHeight="1" x14ac:dyDescent="0.25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</row>
    <row r="984" spans="1:26" ht="15.75" customHeight="1" x14ac:dyDescent="0.25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</row>
    <row r="985" spans="1:26" ht="15.75" customHeight="1" x14ac:dyDescent="0.25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</row>
    <row r="986" spans="1:26" ht="15.75" customHeight="1" x14ac:dyDescent="0.25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</row>
    <row r="987" spans="1:26" ht="15.75" customHeight="1" x14ac:dyDescent="0.25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</row>
    <row r="988" spans="1:26" ht="15.75" customHeight="1" x14ac:dyDescent="0.25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</row>
    <row r="989" spans="1:26" ht="15.75" customHeight="1" x14ac:dyDescent="0.25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</row>
    <row r="990" spans="1:26" ht="15.75" customHeight="1" x14ac:dyDescent="0.25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</row>
    <row r="991" spans="1:26" ht="15.75" customHeight="1" x14ac:dyDescent="0.25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</row>
    <row r="992" spans="1:26" ht="15.75" customHeight="1" x14ac:dyDescent="0.25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</row>
    <row r="993" spans="1:26" ht="15.75" customHeight="1" x14ac:dyDescent="0.25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</row>
    <row r="994" spans="1:26" ht="15.75" customHeight="1" x14ac:dyDescent="0.25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</row>
    <row r="995" spans="1:26" ht="15.75" customHeight="1" x14ac:dyDescent="0.25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</row>
    <row r="996" spans="1:26" ht="15.75" customHeight="1" x14ac:dyDescent="0.25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</row>
    <row r="997" spans="1:26" ht="15.75" customHeight="1" x14ac:dyDescent="0.25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</row>
    <row r="998" spans="1:26" ht="15.75" customHeight="1" x14ac:dyDescent="0.25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</row>
    <row r="999" spans="1:26" ht="15.75" customHeight="1" x14ac:dyDescent="0.25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</row>
    <row r="1000" spans="1:26" ht="15.75" customHeight="1" x14ac:dyDescent="0.25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</row>
  </sheetData>
  <mergeCells count="13">
    <mergeCell ref="B75:I75"/>
    <mergeCell ref="A1:I1"/>
    <mergeCell ref="B11:D11"/>
    <mergeCell ref="A13:B13"/>
    <mergeCell ref="A14:I14"/>
    <mergeCell ref="A27:I27"/>
    <mergeCell ref="B36:I36"/>
    <mergeCell ref="A40:I40"/>
    <mergeCell ref="B23:D23"/>
    <mergeCell ref="B49:D49"/>
    <mergeCell ref="B62:D62"/>
    <mergeCell ref="A53:I53"/>
    <mergeCell ref="A66:I66"/>
  </mergeCells>
  <pageMargins left="0.70866141732283472" right="0.70866141732283472" top="0.74803149606299213" bottom="0.74803149606299213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5</vt:i4>
      </vt:variant>
    </vt:vector>
  </HeadingPairs>
  <TitlesOfParts>
    <vt:vector size="5" baseType="lpstr">
      <vt:lpstr>ΣΥΓΚΕΝΤΡΩΤΙΚΟΣ</vt:lpstr>
      <vt:lpstr>ΤΙΜΕΣ ΑΠΛΟΠΟΙΗΜ</vt:lpstr>
      <vt:lpstr>L41.01 ΚΤΗΡΙΑΚ ΥΠΟΔ ΠΕΡΙΒΑΛΛ</vt:lpstr>
      <vt:lpstr>L41.02 ΜΗΧΑΝΟΛ ΕΞΟΠΛ</vt:lpstr>
      <vt:lpstr>L41... ΛΟΙΠΑ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ALEXIOS DIAKONIKOLAOU</cp:lastModifiedBy>
  <dcterms:modified xsi:type="dcterms:W3CDTF">2026-09-24T09:47:40Z</dcterms:modified>
</cp:coreProperties>
</file>